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775"/>
  </bookViews>
  <sheets>
    <sheet name="доходы" sheetId="2" r:id="rId1"/>
    <sheet name="расходы" sheetId="3" r:id="rId2"/>
  </sheets>
  <definedNames>
    <definedName name="_xlnm.Print_Titles" localSheetId="0">доходы!$6:$6</definedName>
  </definedNames>
  <calcPr calcId="124519"/>
</workbook>
</file>

<file path=xl/calcChain.xml><?xml version="1.0" encoding="utf-8"?>
<calcChain xmlns="http://schemas.openxmlformats.org/spreadsheetml/2006/main">
  <c r="D87" i="2"/>
  <c r="D99"/>
  <c r="D83"/>
  <c r="E30"/>
  <c r="F52"/>
  <c r="E77"/>
  <c r="D77"/>
  <c r="F76"/>
  <c r="F74"/>
  <c r="F69"/>
  <c r="F67"/>
  <c r="F66"/>
  <c r="F65"/>
  <c r="F64"/>
  <c r="F63"/>
  <c r="F62"/>
  <c r="F61"/>
  <c r="F58"/>
  <c r="F57"/>
  <c r="F56"/>
  <c r="F55"/>
  <c r="E54"/>
  <c r="F54" s="1"/>
  <c r="D54"/>
  <c r="C54"/>
  <c r="F51"/>
  <c r="F50"/>
  <c r="F49"/>
  <c r="F48"/>
  <c r="E47"/>
  <c r="D47"/>
  <c r="C47"/>
  <c r="E45"/>
  <c r="D45"/>
  <c r="F42"/>
  <c r="F41"/>
  <c r="F40"/>
  <c r="E39"/>
  <c r="D39"/>
  <c r="C39"/>
  <c r="F38"/>
  <c r="F37"/>
  <c r="F36"/>
  <c r="F35"/>
  <c r="F34"/>
  <c r="E33"/>
  <c r="D33"/>
  <c r="C33"/>
  <c r="F28"/>
  <c r="E27"/>
  <c r="D27"/>
  <c r="C27"/>
  <c r="F26"/>
  <c r="F25"/>
  <c r="F23"/>
  <c r="F22"/>
  <c r="E21"/>
  <c r="D21"/>
  <c r="C21"/>
  <c r="F20"/>
  <c r="F19"/>
  <c r="F18"/>
  <c r="F17"/>
  <c r="E16"/>
  <c r="D16"/>
  <c r="C16"/>
  <c r="F13"/>
  <c r="F12"/>
  <c r="F11"/>
  <c r="F10"/>
  <c r="F9"/>
  <c r="E8"/>
  <c r="F8" s="1"/>
  <c r="D8"/>
  <c r="C8"/>
  <c r="F39" l="1"/>
  <c r="F33"/>
  <c r="F47"/>
  <c r="D82"/>
  <c r="D81" s="1"/>
  <c r="D122" s="1"/>
  <c r="D7"/>
  <c r="F16"/>
  <c r="F21"/>
  <c r="F27"/>
  <c r="E7"/>
  <c r="C7"/>
  <c r="F7" l="1"/>
  <c r="E45" i="3"/>
  <c r="F122" i="2" l="1"/>
  <c r="F110"/>
  <c r="F109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15" i="3"/>
  <c r="F44" l="1"/>
  <c r="E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6"/>
  <c r="F14"/>
  <c r="F13"/>
  <c r="F12"/>
  <c r="F11"/>
  <c r="F10"/>
  <c r="F9"/>
  <c r="F8"/>
  <c r="F7"/>
  <c r="F6"/>
  <c r="E120" i="2"/>
  <c r="E119" s="1"/>
  <c r="E81" s="1"/>
  <c r="E122" s="1"/>
</calcChain>
</file>

<file path=xl/sharedStrings.xml><?xml version="1.0" encoding="utf-8"?>
<sst xmlns="http://schemas.openxmlformats.org/spreadsheetml/2006/main" count="370" uniqueCount="353">
  <si>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</si>
  <si>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</si>
  <si>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</si>
  <si>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</si>
  <si>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</si>
  <si>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</si>
  <si>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</si>
  <si>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</si>
  <si>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</si>
  <si>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</si>
  <si>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</si>
  <si>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</si>
  <si>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</si>
  <si>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</si>
  <si>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</si>
  <si>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</si>
  <si>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</si>
  <si>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</si>
  <si>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</si>
  <si>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</si>
  <si>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</si>
  <si>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</si>
  <si>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</si>
  <si>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</si>
  <si>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</si>
  <si>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</si>
  <si>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</si>
  <si>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ШТРАФЫ, САНКЦИИ, ВОЗМЕЩЕНИЕ УЩЕРБА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</si>
  <si>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</si>
  <si>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</si>
  <si>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</si>
  <si>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НЕНАЛОГОВЫЕ ДОХОДЫ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</si>
  <si>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</si>
  <si>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</si>
  <si>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</si>
  <si>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</si>
  <si>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</si>
  <si>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</si>
  <si>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</si>
  <si>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</si>
  <si>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</si>
  <si>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</si>
  <si>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</si>
  <si>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</si>
  <si>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</si>
  <si>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</si>
  <si>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</si>
  <si>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</si>
  <si>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</si>
  <si>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</si>
  <si>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</si>
  <si>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</si>
  <si>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</si>
  <si>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</si>
  <si>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</si>
  <si>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</si>
  <si>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</si>
  <si>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</si>
  <si>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</si>
  <si>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</si>
  <si>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</si>
  <si>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</si>
  <si>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</si>
  <si>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</si>
  <si>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</si>
  <si>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</si>
  <si>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</si>
  <si>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</si>
  <si>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</si>
  <si>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</si>
  <si>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</si>
  <si>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</si>
  <si>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</si>
  <si>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</si>
  <si>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</si>
  <si>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</si>
  <si>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</si>
  <si>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</si>
  <si>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</si>
  <si>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</si>
  <si>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</si>
  <si>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</si>
  <si>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</si>
  <si>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</si>
  <si>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</si>
  <si>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</si>
  <si>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</si>
  <si>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</si>
  <si>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</si>
  <si>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</si>
  <si>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</si>
  <si>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</si>
  <si>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</si>
  <si>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</si>
  <si>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</si>
  <si>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</si>
  <si>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</si>
  <si>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</si>
  <si>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</si>
  <si>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</si>
  <si>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</si>
  <si>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</si>
  <si>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</si>
  <si>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</si>
  <si>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</si>
  <si>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</si>
  <si>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</si>
  <si>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</si>
  <si>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</si>
  <si>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</si>
  <si>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</si>
  <si>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</si>
  <si>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</si>
  <si>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Фактическое поступление </t>
  </si>
  <si>
    <t>Уточненный план</t>
  </si>
  <si>
    <t>Первоначальный план</t>
  </si>
  <si>
    <t>Сведения об исполнении доходов бюджета муниципального района "Сыктывдинский" за  2023 год по видам доходов в сравнении с первоначальныно утвержденными значениями</t>
  </si>
  <si>
    <t xml:space="preserve">Примечание </t>
  </si>
  <si>
    <t>% отклонения от первоначального плана</t>
  </si>
  <si>
    <t>Сведения об исполнении расходов бюджета муниципального района "Сыктывдинский" за  2023 год по разделам и подразделам в сравнении с первоначально утвержденными значениями</t>
  </si>
  <si>
    <t>Наименование подраздела (с учетом группировки)</t>
  </si>
  <si>
    <t xml:space="preserve">Код подраздела </t>
  </si>
  <si>
    <t>Бюджетная роспись (расходы)</t>
  </si>
  <si>
    <t>Кассовый расход</t>
  </si>
  <si>
    <t>Итого за период</t>
  </si>
  <si>
    <t>5</t>
  </si>
  <si>
    <t>6</t>
  </si>
  <si>
    <t>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</si>
  <si>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</si>
  <si>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</si>
  <si>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</si>
  <si>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</si>
  <si>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</si>
  <si>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</si>
  <si>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</si>
  <si>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</si>
  <si>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</si>
  <si>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</si>
  <si>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</si>
  <si>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</si>
  <si>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</si>
  <si>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</si>
  <si>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</si>
  <si>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</si>
  <si>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</si>
  <si>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</si>
  <si>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</si>
  <si>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</si>
  <si>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</si>
  <si>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</si>
  <si>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Транспорт</t>
  </si>
  <si>
    <t>0408</t>
  </si>
  <si>
    <t>Дорожное хозяйство (дорожные фонды)</t>
  </si>
  <si>
    <t>0409</t>
  </si>
  <si>
    <t>увеличение за счет выделения средств из республиканского бюджета на содержание дорог, в т.ч. зимних и субсидии на 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</si>
  <si>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</si>
  <si>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</si>
  <si>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</si>
  <si>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</si>
  <si>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</si>
  <si>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</si>
  <si>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</si>
  <si>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</si>
  <si>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</si>
  <si>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</si>
  <si>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</si>
  <si>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</si>
  <si>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</si>
  <si>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</si>
  <si>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</si>
  <si>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</si>
  <si>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</si>
  <si>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</si>
  <si>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</si>
  <si>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</si>
  <si>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</si>
  <si>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</si>
  <si>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</si>
  <si>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</si>
  <si>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</si>
  <si>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</si>
  <si>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выделение дополнительных средств на ремонт Районного дома культуры в с.Выльгорт, строительсвто МФЦ в с.Пажга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</si>
  <si>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</si>
  <si>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</si>
  <si>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</si>
  <si>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</si>
  <si>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</si>
  <si>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</si>
  <si>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</si>
  <si>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</si>
  <si>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</si>
  <si>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</si>
  <si>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</si>
  <si>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</si>
  <si>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</si>
  <si>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</si>
  <si>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</si>
  <si>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</si>
  <si>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</si>
  <si>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</si>
  <si>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</si>
  <si>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</si>
  <si>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</si>
  <si>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</si>
  <si>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</si>
  <si>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</si>
  <si>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увеличение за счет выделения средств из республиканского бюджета на обеспечение безопасности на водных объектах и предупреждение и ликвидация ЧС (взрыв газа с.Выльгорт, ул.Д.Каликовой)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</si>
  <si>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</si>
  <si>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</si>
  <si>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дополнительно выделено из бюджета РК</t>
  </si>
  <si>
    <t>дополнительно выделено из вышестоящих бюджетов на пересление граждан из аварийного жилья</t>
  </si>
  <si>
    <t>Уменьшение плановых назначений в связи с отсутствием потребности</t>
  </si>
  <si>
    <t>дополнительно выделено из бюджета РК на ремонты учреждений культуры и образования, приведение в нормативное состояние автомобильных дорог</t>
  </si>
  <si>
    <t>дополнительно выделено из вышестоящих бюджетов на пересление граждан из аварийного жилья за счет резервного фонда</t>
  </si>
  <si>
    <t>средства граждан на реализацию проекта народный бюджет в сфере дорожной деятельности</t>
  </si>
  <si>
    <t>средства МОНДИ СЛПК в рамках реализации социално-экономического партнерства</t>
  </si>
  <si>
    <t>выделение дополнительных средств за счет средств Фонда на переселение граждан, возврат остаков прошлых лет</t>
  </si>
  <si>
    <t>1 00 00000 00 0000 000</t>
  </si>
  <si>
    <t>1 01 00000 00 0000 000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</si>
  <si>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</si>
  <si>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</si>
  <si>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Отклонение в сторону увеличения от первоначального плана объясняется индексацией должностных окладов работников ОМС с 01.11.2023 года на 5,5% и увеличением МРОТ.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</si>
  <si>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</si>
  <si>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</si>
  <si>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</si>
  <si>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</si>
  <si>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</si>
  <si>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</si>
  <si>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</si>
  <si>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</si>
  <si>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1 01 02130 01 0000 110</t>
  </si>
  <si>
    <t>1 01 02140 01 0000 110</t>
  </si>
  <si>
    <t>1 03 00000 00 0000 000</t>
  </si>
  <si>
    <t>Занижение первоначальных плановых показателей главным администратором доходов.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</si>
  <si>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</si>
  <si>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</si>
  <si>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</si>
  <si>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</si>
  <si>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</si>
  <si>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</si>
  <si>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</si>
  <si>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</si>
  <si>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</si>
  <si>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1 05 01011 01 0000 110</t>
  </si>
  <si>
    <t xml:space="preserve">Отклонение обусловлено изменением с 01.01.2023 года НК РФ в части предоставления налоговых уведомлений об авансовых платежах и ростом                                                                               темпа инфляции (105,7% за январь-ноябрь 2023 года). </t>
  </si>
  <si>
    <t>1 05 01021 01 0000 110</t>
  </si>
  <si>
    <t>1 05 02010 02 0000 110</t>
  </si>
  <si>
    <t>1 05 03010 01 0000 110</t>
  </si>
  <si>
    <t>Оклонение  в сторону увеличения объсняется  ростом налоговой базы.</t>
  </si>
  <si>
    <t>1 05 04020 02 0000 110</t>
  </si>
  <si>
    <t>Оклонение объсняется снижением размера потенциально возможного к получению гоового дохода. Так же данное отклонение обусловлено уменьшением суммы исчисленного налога в связи с ростом уплаченных и заявленных страховых взносов уменьшающих исчисленную сумму ПСН в соответствии НК РФ.Также отсутствие досрочной уплаты по налогу.</t>
  </si>
  <si>
    <t>1 08 00000 00 0000 000</t>
  </si>
  <si>
    <t>1 08 03010 01 0000 110</t>
  </si>
  <si>
    <t>Завышенные прогнозные данные главного администратора доходов</t>
  </si>
  <si>
    <t>1 08 07015 01 0000 110</t>
  </si>
  <si>
    <t>1 09 00000 00 0000 000</t>
  </si>
  <si>
    <t>ЗАДОЛЖЕННОСТЬ И ПЕРЕСЧЕТЫ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</si>
  <si>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</si>
  <si>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1 11 00000 00 0000 000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</si>
  <si>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</si>
  <si>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</si>
  <si>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Увеличение объясняется проведением претензионно исковой работы 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</si>
  <si>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</si>
  <si>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</si>
  <si>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</si>
  <si>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</si>
  <si>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Отклонение объясняется погашением задолженности прошлых лет </t>
  </si>
  <si>
    <t>1 11 05075 05 0000 120</t>
  </si>
  <si>
    <t>Отклонение обусловлено имеющейся задолженностью по арендной плате ООО "СТК".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</si>
  <si>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</si>
  <si>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</si>
  <si>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Отклонение  поступлений от первоначальных плановых показателей объясняется увеличением площади муниципального жилищного фонда за счет  передачи его с уровня сельского поселения на уровень района.</t>
  </si>
  <si>
    <t>1 12 00000 00 0000 000</t>
  </si>
  <si>
    <t>1 12 01010 01 0000 120</t>
  </si>
  <si>
    <t>1 12 01030 01 0000 120</t>
  </si>
  <si>
    <t>1 12 01040 01 0000 120</t>
  </si>
  <si>
    <t>1 12 01041 01 0000 120</t>
  </si>
  <si>
    <t>1 12 01042 01 0000 120</t>
  </si>
  <si>
    <t xml:space="preserve">Плата за размещение твердых коммунальных отходов 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</si>
  <si>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</si>
  <si>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</si>
  <si>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</si>
  <si>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</si>
  <si>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</si>
  <si>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 xml:space="preserve">Отклонение  в сторону увеличения объясняется потребительским спросом по приобретению площадей земельных участков </t>
  </si>
  <si>
    <t>1 14 02053 05 0000 410</t>
  </si>
  <si>
    <t>Доходы от реализации иного имущества, находящегося в собственности муниципальных районов, в части реализации основных средств по указанному имуществу</t>
  </si>
  <si>
    <t xml:space="preserve">Отклонение  в сторону снижения объясняется отсутствием потребительского спроса по приобретению указанных площадей земельных участков 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</si>
  <si>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</si>
  <si>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</si>
  <si>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Отклонение  в сторону увеличения объясняется наличием потребительского спроса по приобретению указанных площадей земельных участков 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</si>
  <si>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</si>
  <si>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</si>
  <si>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</si>
  <si>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</si>
  <si>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</si>
  <si>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</si>
  <si>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 xml:space="preserve">Отклонение  в сторону увеличения объясняется потребительским спросом по приобретению указанных площадей земельных участков </t>
  </si>
  <si>
    <t>1 14 13 050 05 0000 430</t>
  </si>
  <si>
    <t>Доходы от приватизации имущества, находящегося в соственности муниципальных районов, в части приватизации нефинансовых активов имущества казны</t>
  </si>
  <si>
    <t>1 16 00000 00 0000 000</t>
  </si>
  <si>
    <t>1 16 01 053 01 0000 140</t>
  </si>
  <si>
    <t>Административные штрафы,установленные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граждан,налагаемые мировыми судьями , комиссиями по деламнесовершеннолетних и защите их прав</t>
  </si>
  <si>
    <t>Отклонение от первоначальных плановых показателей обусловленно ростом результативности контрольной работы главных администраторов доходов во взаимодействии с судами и органами ФССП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</si>
  <si>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</si>
  <si>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</si>
  <si>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</si>
  <si>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штрафы,установленные Главой 7 Кодекса Российской Федерации об административных правонарушениях,за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</si>
  <si>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</si>
  <si>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</si>
  <si>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1 16 01 084 01 0000 140</t>
  </si>
  <si>
    <t>1 16 01 093 01 0000 140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</si>
  <si>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</si>
  <si>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1 16 01 133 01 0000 140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</si>
  <si>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</si>
  <si>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</si>
  <si>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</si>
  <si>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</si>
  <si>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</si>
  <si>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</si>
  <si>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</si>
  <si>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</si>
  <si>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</si>
  <si>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штрафы,установленные Главой 20 Кодекса Российской Федерации об административных правонарушениях,за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</si>
  <si>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</si>
  <si>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</si>
  <si>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</si>
  <si>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</si>
  <si>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</si>
  <si>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</si>
  <si>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1 16 09 040 05 0000 140</t>
  </si>
  <si>
    <t>1 16 10 031 05 0000 140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</si>
  <si>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</si>
  <si>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1 16 10 032 05 0000 140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</si>
  <si>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</si>
  <si>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1 16 10 100 05 0000 140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</si>
  <si>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</si>
  <si>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1 16 10 123 01 0000 140</t>
  </si>
  <si>
    <t>Денежные взыскания (штрафы) поступающие а счет погашения задолженности, образовавшейся до 1 января 2020 года, подлежащие зачислению в бюджеты бюджетной системы Российской Федерации,понолрмативам, действовавшимв 2019 году.</t>
  </si>
  <si>
    <t>1 16 10 129 10 0000 140</t>
  </si>
  <si>
    <t>Денежные взыскания (штрафы) поступающие а счет погашения задолженности, образовавшейся до 1 января 2020 года, подлежащие зачислению в федеральный бюджет и бюджет муниципальногообразования по нормативам,действовавшим в 2019 году.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</si>
  <si>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</si>
  <si>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</si>
  <si>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1 17 00000 00 0000 000</t>
  </si>
  <si>
    <t>1 17 01050 05 0000 180</t>
  </si>
  <si>
    <t>Невыясненные поступления,зачисляемые в бюджеты муниципальных районов</t>
  </si>
  <si>
    <t>1 17 05050 05 0000 180</t>
  </si>
  <si>
    <t>1 17 15030 05 0000 150</t>
  </si>
  <si>
    <t xml:space="preserve">Инициативные платежи,зачисляемые, зачисляемые в бюджеты муниципальных районов </t>
  </si>
  <si>
    <t>Налог, взимаемый в связи с применением патентной системы налоггообложения, зачисляемый в бюджеты муниципальных районов</t>
  </si>
  <si>
    <t>Прочие местные налоги и сборы, мобилизуемые на территориях муниципальных районов</t>
  </si>
  <si>
    <t>1 09 07033 05 0000 110</t>
  </si>
  <si>
    <t>1 09 07053 05 0000 010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</si>
</sst>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?"/>
  </numFmts>
  <fonts count="18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6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164" fontId="4" fillId="2" borderId="10">
      <alignment horizontal="right" vertical="top" shrinkToFit="1"/>
    </xf>
    <xf numFmtId="16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164" fontId="3" fillId="3" borderId="13">
      <alignment horizontal="right" vertical="top" shrinkToFit="1"/>
    </xf>
    <xf numFmtId="16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164" fontId="3" fillId="4" borderId="16">
      <alignment horizontal="right" vertical="top" shrinkToFit="1"/>
    </xf>
    <xf numFmtId="16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164" fontId="2" fillId="0" borderId="16">
      <alignment horizontal="right" vertical="top" shrinkToFit="1"/>
    </xf>
    <xf numFmtId="164" fontId="6" fillId="0" borderId="17">
      <alignment horizontal="right" vertical="top" shrinkToFit="1"/>
    </xf>
    <xf numFmtId="0" fontId="2" fillId="0" borderId="18"/>
    <xf numFmtId="0" fontId="2" fillId="0" borderId="19"/>
    <xf numFmtId="0" fontId="4" fillId="5" borderId="20"/>
    <xf numFmtId="0" fontId="4" fillId="5" borderId="21"/>
    <xf numFmtId="164" fontId="4" fillId="5" borderId="21">
      <alignment horizontal="right" shrinkToFit="1"/>
    </xf>
    <xf numFmtId="164" fontId="4" fillId="5" borderId="22">
      <alignment horizontal="right" shrinkToFit="1"/>
    </xf>
    <xf numFmtId="0" fontId="2" fillId="0" borderId="23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3" fillId="0" borderId="24">
      <alignment horizontal="center" vertical="center" wrapText="1"/>
    </xf>
    <xf numFmtId="4" fontId="4" fillId="5" borderId="21">
      <alignment horizontal="right" shrinkToFit="1"/>
    </xf>
    <xf numFmtId="4" fontId="4" fillId="5" borderId="22">
      <alignment horizontal="right" shrinkToFi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164" fontId="3" fillId="4" borderId="16">
      <alignment horizontal="right" vertical="top" shrinkToFit="1"/>
    </xf>
    <xf numFmtId="164" fontId="3" fillId="4" borderId="17">
      <alignment horizontal="right" vertical="top" shrinkToFit="1"/>
    </xf>
    <xf numFmtId="164" fontId="2" fillId="0" borderId="16">
      <alignment horizontal="right" vertical="top" shrinkToFit="1"/>
    </xf>
    <xf numFmtId="164" fontId="2" fillId="0" borderId="17">
      <alignment horizontal="right" vertical="top" shrinkToFit="1"/>
    </xf>
    <xf numFmtId="164" fontId="4" fillId="5" borderId="21">
      <alignment horizontal="right" shrinkToFit="1"/>
    </xf>
    <xf numFmtId="164" fontId="4" fillId="5" borderId="22">
      <alignment horizontal="right" shrinkToFit="1"/>
    </xf>
    <xf numFmtId="0" fontId="2" fillId="0" borderId="16">
      <alignment horizontal="left" vertical="top" wrapText="1"/>
    </xf>
  </cellStyleXfs>
  <cellXfs count="155">
    <xf numFmtId="0" fontId="0" fillId="0" borderId="0" xfId="0"/>
    <xf numFmtId="0" fontId="0" fillId="0" borderId="0" xfId="0" applyProtection="1">
      <protection locked="0"/>
    </xf>
    <xf numFmtId="49" fontId="8" fillId="6" borderId="25" xfId="14" applyNumberFormat="1" applyFont="1" applyFill="1" applyBorder="1" applyProtection="1">
      <alignment horizontal="center" vertical="top" shrinkToFit="1"/>
    </xf>
    <xf numFmtId="0" fontId="8" fillId="6" borderId="25" xfId="15" applyNumberFormat="1" applyFont="1" applyFill="1" applyBorder="1" applyProtection="1">
      <alignment horizontal="left" vertical="top" wrapText="1"/>
    </xf>
    <xf numFmtId="0" fontId="8" fillId="6" borderId="25" xfId="15" applyNumberFormat="1" applyFont="1" applyFill="1" applyBorder="1" applyAlignment="1" applyProtection="1">
      <alignment horizontal="center" vertical="center" wrapText="1"/>
    </xf>
    <xf numFmtId="164" fontId="8" fillId="6" borderId="25" xfId="16" applyNumberFormat="1" applyFont="1" applyFill="1" applyBorder="1" applyAlignment="1" applyProtection="1">
      <alignment horizontal="center" vertical="center" shrinkToFit="1"/>
    </xf>
    <xf numFmtId="164" fontId="8" fillId="6" borderId="25" xfId="17" applyNumberFormat="1" applyFont="1" applyFill="1" applyBorder="1" applyAlignment="1" applyProtection="1">
      <alignment horizontal="center" vertical="center" shrinkToFit="1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49" fontId="8" fillId="6" borderId="25" xfId="18" applyNumberFormat="1" applyFont="1" applyFill="1" applyBorder="1" applyProtection="1">
      <alignment horizontal="center" vertical="top" shrinkToFit="1"/>
    </xf>
    <xf numFmtId="0" fontId="8" fillId="6" borderId="25" xfId="19" applyNumberFormat="1" applyFont="1" applyFill="1" applyBorder="1" applyProtection="1">
      <alignment horizontal="left" vertical="top" wrapText="1"/>
    </xf>
    <xf numFmtId="0" fontId="8" fillId="6" borderId="25" xfId="19" applyNumberFormat="1" applyFont="1" applyFill="1" applyBorder="1" applyAlignment="1" applyProtection="1">
      <alignment horizontal="center" vertical="center" wrapText="1"/>
    </xf>
    <xf numFmtId="164" fontId="8" fillId="6" borderId="25" xfId="20" applyNumberFormat="1" applyFont="1" applyFill="1" applyBorder="1" applyAlignment="1" applyProtection="1">
      <alignment horizontal="center" vertical="center" shrinkToFit="1"/>
    </xf>
    <xf numFmtId="164" fontId="8" fillId="6" borderId="25" xfId="21" applyNumberFormat="1" applyFont="1" applyFill="1" applyBorder="1" applyAlignment="1" applyProtection="1">
      <alignment horizontal="center" vertical="center" shrinkToFit="1"/>
    </xf>
    <xf numFmtId="49" fontId="11" fillId="6" borderId="25" xfId="18" applyNumberFormat="1" applyFont="1" applyFill="1" applyBorder="1" applyProtection="1">
      <alignment horizontal="center" vertical="top" shrinkToFit="1"/>
    </xf>
    <xf numFmtId="0" fontId="0" fillId="0" borderId="1" xfId="0" applyBorder="1" applyProtection="1">
      <protection locked="0"/>
    </xf>
    <xf numFmtId="0" fontId="2" fillId="0" borderId="1" xfId="32" applyNumberFormat="1" applyBorder="1" applyProtection="1"/>
    <xf numFmtId="49" fontId="8" fillId="6" borderId="25" xfId="4" applyNumberFormat="1" applyFont="1" applyFill="1" applyBorder="1" applyProtection="1">
      <alignment horizontal="center" vertical="center" wrapText="1"/>
    </xf>
    <xf numFmtId="49" fontId="8" fillId="6" borderId="25" xfId="6" applyNumberFormat="1" applyFont="1" applyFill="1" applyBorder="1" applyProtection="1">
      <alignment horizontal="center" vertical="center" wrapText="1"/>
    </xf>
    <xf numFmtId="49" fontId="8" fillId="6" borderId="25" xfId="7" applyNumberFormat="1" applyFont="1" applyFill="1" applyBorder="1" applyProtection="1">
      <alignment horizontal="center" vertical="center" wrapText="1"/>
    </xf>
    <xf numFmtId="49" fontId="8" fillId="6" borderId="25" xfId="8" applyNumberFormat="1" applyFont="1" applyFill="1" applyBorder="1" applyProtection="1">
      <alignment horizontal="center" vertical="center" wrapText="1"/>
    </xf>
    <xf numFmtId="49" fontId="8" fillId="6" borderId="25" xfId="9" applyNumberFormat="1" applyFont="1" applyFill="1" applyBorder="1" applyProtection="1">
      <alignment horizontal="center" vertical="center" wrapText="1"/>
    </xf>
    <xf numFmtId="49" fontId="8" fillId="6" borderId="25" xfId="10" applyNumberFormat="1" applyFont="1" applyFill="1" applyBorder="1" applyProtection="1">
      <alignment horizontal="center" vertical="top" shrinkToFit="1"/>
    </xf>
    <xf numFmtId="0" fontId="8" fillId="6" borderId="25" xfId="11" applyNumberFormat="1" applyFont="1" applyFill="1" applyBorder="1" applyProtection="1">
      <alignment horizontal="left" vertical="top" wrapText="1"/>
    </xf>
    <xf numFmtId="164" fontId="8" fillId="6" borderId="25" xfId="12" applyNumberFormat="1" applyFont="1" applyFill="1" applyBorder="1" applyProtection="1">
      <alignment horizontal="right" vertical="top" shrinkToFit="1"/>
    </xf>
    <xf numFmtId="164" fontId="8" fillId="6" borderId="25" xfId="13" applyNumberFormat="1" applyFont="1" applyFill="1" applyBorder="1" applyProtection="1">
      <alignment horizontal="right" vertical="top" shrinkToFit="1"/>
    </xf>
    <xf numFmtId="164" fontId="8" fillId="6" borderId="25" xfId="16" applyNumberFormat="1" applyFont="1" applyFill="1" applyBorder="1" applyProtection="1">
      <alignment horizontal="right" vertical="top" shrinkToFit="1"/>
    </xf>
    <xf numFmtId="164" fontId="8" fillId="6" borderId="25" xfId="17" applyNumberFormat="1" applyFont="1" applyFill="1" applyBorder="1" applyProtection="1">
      <alignment horizontal="right" vertical="top" shrinkToFit="1"/>
    </xf>
    <xf numFmtId="164" fontId="8" fillId="6" borderId="25" xfId="20" applyNumberFormat="1" applyFont="1" applyFill="1" applyBorder="1" applyProtection="1">
      <alignment horizontal="right" vertical="top" shrinkToFit="1"/>
    </xf>
    <xf numFmtId="164" fontId="8" fillId="6" borderId="25" xfId="21" applyNumberFormat="1" applyFont="1" applyFill="1" applyBorder="1" applyProtection="1">
      <alignment horizontal="right" vertical="top" shrinkToFit="1"/>
    </xf>
    <xf numFmtId="49" fontId="11" fillId="6" borderId="25" xfId="22" applyNumberFormat="1" applyFont="1" applyFill="1" applyBorder="1" applyProtection="1">
      <alignment horizontal="center" vertical="top" shrinkToFit="1"/>
    </xf>
    <xf numFmtId="0" fontId="11" fillId="6" borderId="25" xfId="23" applyNumberFormat="1" applyFont="1" applyFill="1" applyBorder="1" applyProtection="1">
      <alignment horizontal="left" vertical="top" wrapText="1"/>
    </xf>
    <xf numFmtId="164" fontId="11" fillId="6" borderId="25" xfId="24" applyNumberFormat="1" applyFont="1" applyFill="1" applyBorder="1" applyProtection="1">
      <alignment horizontal="right" vertical="top" shrinkToFit="1"/>
    </xf>
    <xf numFmtId="164" fontId="11" fillId="6" borderId="25" xfId="25" applyNumberFormat="1" applyFont="1" applyFill="1" applyBorder="1" applyProtection="1">
      <alignment horizontal="right" vertical="top" shrinkToFit="1"/>
    </xf>
    <xf numFmtId="0" fontId="11" fillId="6" borderId="25" xfId="26" applyNumberFormat="1" applyFont="1" applyFill="1" applyBorder="1" applyProtection="1"/>
    <xf numFmtId="165" fontId="11" fillId="6" borderId="25" xfId="27" applyNumberFormat="1" applyFont="1" applyFill="1" applyBorder="1" applyAlignment="1" applyProtection="1">
      <alignment horizontal="center" vertical="center"/>
    </xf>
    <xf numFmtId="0" fontId="8" fillId="6" borderId="25" xfId="28" applyNumberFormat="1" applyFont="1" applyFill="1" applyBorder="1" applyProtection="1"/>
    <xf numFmtId="0" fontId="8" fillId="6" borderId="25" xfId="29" applyNumberFormat="1" applyFont="1" applyFill="1" applyBorder="1" applyProtection="1"/>
    <xf numFmtId="164" fontId="8" fillId="6" borderId="25" xfId="30" applyNumberFormat="1" applyFont="1" applyFill="1" applyBorder="1" applyProtection="1">
      <alignment horizontal="right" shrinkToFit="1"/>
    </xf>
    <xf numFmtId="164" fontId="8" fillId="6" borderId="25" xfId="31" applyNumberFormat="1" applyFont="1" applyFill="1" applyBorder="1" applyProtection="1">
      <alignment horizontal="right" shrinkToFit="1"/>
    </xf>
    <xf numFmtId="0" fontId="0" fillId="0" borderId="25" xfId="0" applyBorder="1" applyProtection="1">
      <protection locked="0"/>
    </xf>
    <xf numFmtId="49" fontId="8" fillId="6" borderId="25" xfId="5" applyNumberFormat="1" applyFont="1" applyFill="1" applyBorder="1" applyProtection="1">
      <alignment horizontal="center" vertical="center" wrapText="1"/>
    </xf>
    <xf numFmtId="49" fontId="8" fillId="6" borderId="25" xfId="38" applyNumberFormat="1" applyFont="1" applyFill="1" applyBorder="1" applyProtection="1">
      <alignment horizontal="center" vertical="center" wrapText="1"/>
    </xf>
    <xf numFmtId="164" fontId="8" fillId="6" borderId="25" xfId="53" applyNumberFormat="1" applyFont="1" applyFill="1" applyBorder="1" applyAlignment="1" applyProtection="1">
      <alignment horizontal="center" vertical="center" shrinkToFit="1"/>
    </xf>
    <xf numFmtId="164" fontId="8" fillId="6" borderId="25" xfId="54" applyNumberFormat="1" applyFont="1" applyFill="1" applyBorder="1" applyAlignment="1" applyProtection="1">
      <alignment horizontal="center" vertical="center" shrinkToFit="1"/>
    </xf>
    <xf numFmtId="166" fontId="9" fillId="6" borderId="25" xfId="0" applyNumberFormat="1" applyFont="1" applyFill="1" applyBorder="1" applyAlignment="1" applyProtection="1">
      <alignment horizontal="center" vertical="center"/>
      <protection locked="0"/>
    </xf>
    <xf numFmtId="0" fontId="11" fillId="6" borderId="25" xfId="15" applyNumberFormat="1" applyFont="1" applyFill="1" applyBorder="1" applyProtection="1">
      <alignment horizontal="left" vertical="top" wrapText="1"/>
    </xf>
    <xf numFmtId="49" fontId="11" fillId="6" borderId="25" xfId="14" applyNumberFormat="1" applyFont="1" applyFill="1" applyBorder="1" applyProtection="1">
      <alignment horizontal="center" vertical="top" shrinkToFit="1"/>
    </xf>
    <xf numFmtId="164" fontId="11" fillId="6" borderId="25" xfId="55" applyNumberFormat="1" applyFont="1" applyFill="1" applyBorder="1" applyAlignment="1" applyProtection="1">
      <alignment horizontal="center" vertical="center" shrinkToFit="1"/>
    </xf>
    <xf numFmtId="164" fontId="11" fillId="6" borderId="25" xfId="56" applyNumberFormat="1" applyFont="1" applyFill="1" applyBorder="1" applyAlignment="1" applyProtection="1">
      <alignment horizontal="center" vertical="center" shrinkToFit="1"/>
    </xf>
    <xf numFmtId="166" fontId="10" fillId="6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wrapText="1"/>
      <protection locked="0"/>
    </xf>
    <xf numFmtId="0" fontId="13" fillId="0" borderId="25" xfId="0" applyFont="1" applyBorder="1" applyAlignment="1">
      <alignment horizontal="left" vertical="top" wrapText="1"/>
    </xf>
    <xf numFmtId="0" fontId="10" fillId="6" borderId="25" xfId="0" applyFont="1" applyFill="1" applyBorder="1" applyAlignment="1">
      <alignment horizontal="left" vertical="center" wrapText="1"/>
    </xf>
    <xf numFmtId="0" fontId="10" fillId="0" borderId="25" xfId="0" applyFont="1" applyBorder="1" applyProtection="1">
      <protection locked="0"/>
    </xf>
    <xf numFmtId="0" fontId="11" fillId="6" borderId="25" xfId="15" applyNumberFormat="1" applyFont="1" applyFill="1" applyBorder="1" applyAlignment="1" applyProtection="1">
      <alignment horizontal="center" vertical="center" wrapText="1"/>
    </xf>
    <xf numFmtId="164" fontId="8" fillId="6" borderId="25" xfId="57" applyNumberFormat="1" applyFont="1" applyFill="1" applyBorder="1" applyAlignment="1" applyProtection="1">
      <alignment horizontal="center" vertical="center" shrinkToFit="1"/>
    </xf>
    <xf numFmtId="164" fontId="8" fillId="6" borderId="25" xfId="58" applyNumberFormat="1" applyFont="1" applyFill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wrapText="1"/>
      <protection locked="0"/>
    </xf>
    <xf numFmtId="0" fontId="10" fillId="0" borderId="29" xfId="0" applyFont="1" applyBorder="1" applyAlignment="1" applyProtection="1">
      <alignment wrapText="1"/>
      <protection locked="0"/>
    </xf>
    <xf numFmtId="0" fontId="11" fillId="6" borderId="27" xfId="23" applyNumberFormat="1" applyFont="1" applyFill="1" applyBorder="1" applyProtection="1">
      <alignment horizontal="left" vertical="top" wrapText="1"/>
    </xf>
    <xf numFmtId="0" fontId="8" fillId="6" borderId="27" xfId="15" applyNumberFormat="1" applyFont="1" applyFill="1" applyBorder="1" applyProtection="1">
      <alignment horizontal="left" vertical="top" wrapText="1"/>
    </xf>
    <xf numFmtId="0" fontId="8" fillId="6" borderId="27" xfId="19" applyNumberFormat="1" applyFont="1" applyFill="1" applyBorder="1" applyProtection="1">
      <alignment horizontal="left" vertical="top" wrapText="1"/>
    </xf>
    <xf numFmtId="0" fontId="8" fillId="6" borderId="27" xfId="11" applyNumberFormat="1" applyFont="1" applyFill="1" applyBorder="1" applyProtection="1">
      <alignment horizontal="left" vertical="top" wrapText="1"/>
    </xf>
    <xf numFmtId="0" fontId="11" fillId="6" borderId="27" xfId="26" applyNumberFormat="1" applyFont="1" applyFill="1" applyBorder="1" applyAlignment="1" applyProtection="1">
      <alignment wrapText="1"/>
    </xf>
    <xf numFmtId="0" fontId="8" fillId="6" borderId="27" xfId="29" applyNumberFormat="1" applyFont="1" applyFill="1" applyBorder="1" applyProtection="1"/>
    <xf numFmtId="166" fontId="10" fillId="6" borderId="25" xfId="0" applyNumberFormat="1" applyFont="1" applyFill="1" applyBorder="1" applyAlignment="1" applyProtection="1">
      <alignment horizontal="center" vertical="top"/>
      <protection locked="0"/>
    </xf>
    <xf numFmtId="166" fontId="9" fillId="6" borderId="25" xfId="0" applyNumberFormat="1" applyFont="1" applyFill="1" applyBorder="1" applyAlignment="1" applyProtection="1">
      <alignment horizontal="center" vertical="top"/>
      <protection locked="0"/>
    </xf>
    <xf numFmtId="166" fontId="10" fillId="6" borderId="25" xfId="0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166" fontId="14" fillId="6" borderId="25" xfId="0" applyNumberFormat="1" applyFont="1" applyFill="1" applyBorder="1" applyAlignment="1">
      <alignment horizontal="center" vertical="center"/>
    </xf>
    <xf numFmtId="166" fontId="15" fillId="6" borderId="25" xfId="0" applyNumberFormat="1" applyFont="1" applyFill="1" applyBorder="1" applyAlignment="1">
      <alignment horizontal="center" vertical="center" wrapText="1"/>
    </xf>
    <xf numFmtId="166" fontId="16" fillId="6" borderId="25" xfId="0" applyNumberFormat="1" applyFont="1" applyFill="1" applyBorder="1" applyAlignment="1">
      <alignment horizontal="center" vertical="center"/>
    </xf>
    <xf numFmtId="166" fontId="15" fillId="6" borderId="28" xfId="0" applyNumberFormat="1" applyFont="1" applyFill="1" applyBorder="1" applyAlignment="1">
      <alignment horizontal="center" vertical="center" wrapText="1"/>
    </xf>
    <xf numFmtId="166" fontId="14" fillId="6" borderId="25" xfId="0" applyNumberFormat="1" applyFont="1" applyFill="1" applyBorder="1" applyAlignment="1">
      <alignment vertical="center" wrapText="1"/>
    </xf>
    <xf numFmtId="49" fontId="9" fillId="0" borderId="25" xfId="0" applyNumberFormat="1" applyFont="1" applyBorder="1" applyAlignment="1" applyProtection="1">
      <alignment horizontal="center" vertical="center" wrapText="1"/>
    </xf>
    <xf numFmtId="49" fontId="9" fillId="0" borderId="25" xfId="0" applyNumberFormat="1" applyFont="1" applyBorder="1" applyAlignment="1" applyProtection="1">
      <alignment horizontal="left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/>
    </xf>
    <xf numFmtId="164" fontId="9" fillId="6" borderId="25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Border="1" applyAlignment="1" applyProtection="1">
      <alignment horizontal="center" vertical="center" wrapText="1"/>
    </xf>
    <xf numFmtId="49" fontId="10" fillId="0" borderId="25" xfId="0" applyNumberFormat="1" applyFont="1" applyBorder="1" applyAlignment="1" applyProtection="1">
      <alignment horizontal="left" vertical="center" wrapText="1"/>
    </xf>
    <xf numFmtId="164" fontId="10" fillId="6" borderId="25" xfId="0" applyNumberFormat="1" applyFont="1" applyFill="1" applyBorder="1" applyAlignment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/>
    </xf>
    <xf numFmtId="167" fontId="10" fillId="0" borderId="25" xfId="0" applyNumberFormat="1" applyFont="1" applyBorder="1" applyAlignment="1" applyProtection="1">
      <alignment horizontal="left" vertical="center" wrapText="1"/>
    </xf>
    <xf numFmtId="167" fontId="10" fillId="6" borderId="25" xfId="0" applyNumberFormat="1" applyFont="1" applyFill="1" applyBorder="1" applyAlignment="1">
      <alignment horizontal="left" vertical="center" wrapText="1"/>
    </xf>
    <xf numFmtId="49" fontId="10" fillId="0" borderId="28" xfId="0" applyNumberFormat="1" applyFont="1" applyBorder="1" applyAlignment="1" applyProtection="1">
      <alignment horizontal="center" vertical="center" wrapText="1"/>
    </xf>
    <xf numFmtId="0" fontId="11" fillId="6" borderId="25" xfId="23" quotePrefix="1" applyFont="1" applyFill="1" applyBorder="1">
      <alignment horizontal="left" vertical="top" wrapText="1"/>
    </xf>
    <xf numFmtId="0" fontId="11" fillId="0" borderId="25" xfId="50" applyFont="1" applyBorder="1">
      <alignment horizontal="left" vertical="top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167" fontId="10" fillId="6" borderId="31" xfId="0" applyNumberFormat="1" applyFont="1" applyFill="1" applyBorder="1" applyAlignment="1">
      <alignment horizontal="left" vertical="center" wrapText="1"/>
    </xf>
    <xf numFmtId="49" fontId="10" fillId="6" borderId="25" xfId="0" applyNumberFormat="1" applyFont="1" applyFill="1" applyBorder="1" applyAlignment="1" applyProtection="1">
      <alignment horizontal="left" vertical="center" wrapText="1"/>
    </xf>
    <xf numFmtId="49" fontId="9" fillId="6" borderId="25" xfId="0" applyNumberFormat="1" applyFont="1" applyFill="1" applyBorder="1" applyAlignment="1" applyProtection="1">
      <alignment horizontal="left" vertical="center" wrapText="1"/>
    </xf>
    <xf numFmtId="167" fontId="10" fillId="6" borderId="25" xfId="0" applyNumberFormat="1" applyFont="1" applyFill="1" applyBorder="1" applyAlignment="1" applyProtection="1">
      <alignment horizontal="left" vertical="center" wrapText="1"/>
    </xf>
    <xf numFmtId="49" fontId="10" fillId="6" borderId="25" xfId="0" applyNumberFormat="1" applyFont="1" applyFill="1" applyBorder="1" applyAlignment="1" applyProtection="1">
      <alignment horizontal="center" vertical="center" wrapText="1"/>
    </xf>
    <xf numFmtId="0" fontId="11" fillId="6" borderId="25" xfId="59" applyFont="1" applyFill="1" applyBorder="1" applyAlignment="1">
      <alignment vertical="top" wrapText="1"/>
    </xf>
    <xf numFmtId="0" fontId="11" fillId="6" borderId="25" xfId="59" applyFont="1" applyFill="1" applyBorder="1">
      <alignment horizontal="left" vertical="top" wrapText="1"/>
    </xf>
    <xf numFmtId="0" fontId="11" fillId="6" borderId="32" xfId="59" applyFont="1" applyFill="1" applyBorder="1">
      <alignment horizontal="left" vertical="top" wrapText="1"/>
    </xf>
    <xf numFmtId="49" fontId="10" fillId="6" borderId="25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0" fontId="11" fillId="0" borderId="25" xfId="50" quotePrefix="1" applyFont="1" applyFill="1" applyBorder="1">
      <alignment horizontal="left" vertical="top" wrapText="1"/>
    </xf>
    <xf numFmtId="0" fontId="11" fillId="0" borderId="25" xfId="50" applyFont="1" applyFill="1" applyBorder="1">
      <alignment horizontal="left" vertical="top" wrapText="1"/>
    </xf>
    <xf numFmtId="49" fontId="10" fillId="6" borderId="29" xfId="0" applyNumberFormat="1" applyFont="1" applyFill="1" applyBorder="1" applyAlignment="1">
      <alignment horizontal="center" vertical="center" wrapText="1"/>
    </xf>
    <xf numFmtId="0" fontId="11" fillId="0" borderId="16" xfId="50" applyFont="1">
      <alignment horizontal="left" vertical="top" wrapText="1"/>
    </xf>
    <xf numFmtId="0" fontId="11" fillId="0" borderId="25" xfId="50" applyFont="1" applyBorder="1" applyAlignment="1">
      <alignment vertical="top" wrapText="1"/>
    </xf>
    <xf numFmtId="0" fontId="11" fillId="0" borderId="16" xfId="50" quotePrefix="1" applyFont="1">
      <alignment horizontal="left" vertical="top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6" borderId="29" xfId="0" applyNumberFormat="1" applyFont="1" applyFill="1" applyBorder="1" applyAlignment="1" applyProtection="1">
      <alignment horizontal="center" vertical="center" wrapText="1"/>
    </xf>
    <xf numFmtId="0" fontId="11" fillId="0" borderId="25" xfId="50" quotePrefix="1" applyFont="1" applyBorder="1">
      <alignment horizontal="left" vertical="top" wrapText="1"/>
    </xf>
    <xf numFmtId="49" fontId="11" fillId="6" borderId="25" xfId="45" applyNumberFormat="1" applyFont="1" applyFill="1" applyBorder="1" applyAlignment="1">
      <alignment horizontal="center" vertical="top" wrapText="1" shrinkToFit="1"/>
    </xf>
    <xf numFmtId="0" fontId="11" fillId="0" borderId="16" xfId="59" applyFont="1">
      <alignment horizontal="left" vertical="top" wrapText="1"/>
    </xf>
    <xf numFmtId="49" fontId="10" fillId="6" borderId="25" xfId="0" applyNumberFormat="1" applyFont="1" applyFill="1" applyBorder="1" applyAlignment="1">
      <alignment horizontal="left" vertical="center" wrapText="1"/>
    </xf>
    <xf numFmtId="0" fontId="11" fillId="6" borderId="32" xfId="50" quotePrefix="1" applyFont="1" applyFill="1" applyBorder="1">
      <alignment horizontal="left" vertical="top" wrapText="1"/>
    </xf>
    <xf numFmtId="0" fontId="11" fillId="6" borderId="25" xfId="50" applyFont="1" applyFill="1" applyBorder="1">
      <alignment horizontal="left" vertical="top" wrapText="1"/>
    </xf>
    <xf numFmtId="49" fontId="10" fillId="6" borderId="30" xfId="0" applyNumberFormat="1" applyFont="1" applyFill="1" applyBorder="1" applyAlignment="1">
      <alignment horizontal="center" vertical="center" wrapText="1"/>
    </xf>
    <xf numFmtId="0" fontId="10" fillId="6" borderId="32" xfId="50" applyFont="1" applyFill="1" applyBorder="1">
      <alignment horizontal="left" vertical="top" wrapText="1"/>
    </xf>
    <xf numFmtId="0" fontId="10" fillId="6" borderId="25" xfId="50" applyFont="1" applyFill="1" applyBorder="1">
      <alignment horizontal="left" vertical="top" wrapText="1"/>
    </xf>
    <xf numFmtId="164" fontId="10" fillId="6" borderId="29" xfId="0" applyNumberFormat="1" applyFont="1" applyFill="1" applyBorder="1" applyAlignment="1">
      <alignment horizontal="center" vertical="center" wrapText="1"/>
    </xf>
    <xf numFmtId="0" fontId="11" fillId="0" borderId="25" xfId="23" quotePrefix="1" applyFont="1" applyBorder="1">
      <alignment horizontal="left" vertical="top" wrapText="1"/>
    </xf>
    <xf numFmtId="164" fontId="17" fillId="6" borderId="25" xfId="0" applyNumberFormat="1" applyFont="1" applyFill="1" applyBorder="1" applyAlignment="1">
      <alignment horizontal="center" vertical="center" wrapText="1"/>
    </xf>
    <xf numFmtId="11" fontId="10" fillId="0" borderId="25" xfId="0" applyNumberFormat="1" applyFont="1" applyFill="1" applyBorder="1" applyAlignment="1">
      <alignment horizontal="left" vertical="center" wrapText="1"/>
    </xf>
    <xf numFmtId="11" fontId="10" fillId="6" borderId="25" xfId="0" applyNumberFormat="1" applyFont="1" applyFill="1" applyBorder="1" applyAlignment="1">
      <alignment horizontal="left" vertical="center" wrapText="1"/>
    </xf>
    <xf numFmtId="164" fontId="0" fillId="0" borderId="0" xfId="0" applyNumberFormat="1" applyProtection="1">
      <protection locked="0"/>
    </xf>
    <xf numFmtId="49" fontId="11" fillId="0" borderId="25" xfId="22" applyNumberFormat="1" applyFont="1" applyBorder="1" applyProtection="1">
      <alignment horizontal="center" vertical="top" shrinkToFit="1"/>
    </xf>
    <xf numFmtId="0" fontId="11" fillId="0" borderId="25" xfId="23" applyNumberFormat="1" applyFont="1" applyBorder="1" applyProtection="1">
      <alignment horizontal="left" vertical="top" wrapText="1"/>
    </xf>
    <xf numFmtId="0" fontId="10" fillId="6" borderId="25" xfId="59" applyFont="1" applyFill="1" applyBorder="1">
      <alignment horizontal="left" vertical="top" wrapText="1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8" fillId="6" borderId="25" xfId="3" applyNumberFormat="1" applyFont="1" applyFill="1" applyBorder="1" applyProtection="1">
      <alignment horizontal="center" vertical="center" wrapText="1"/>
    </xf>
    <xf numFmtId="49" fontId="8" fillId="6" borderId="25" xfId="3" applyFont="1" applyFill="1" applyBorder="1">
      <alignment horizontal="center" vertical="center" wrapText="1"/>
    </xf>
    <xf numFmtId="49" fontId="8" fillId="6" borderId="25" xfId="5" applyNumberFormat="1" applyFont="1" applyFill="1" applyBorder="1" applyProtection="1">
      <alignment horizontal="center" vertical="center" wrapText="1"/>
    </xf>
    <xf numFmtId="49" fontId="8" fillId="6" borderId="25" xfId="5" applyFont="1" applyFill="1" applyBorder="1">
      <alignment horizontal="center" vertical="center" wrapText="1"/>
    </xf>
    <xf numFmtId="49" fontId="8" fillId="6" borderId="25" xfId="4" applyNumberFormat="1" applyFont="1" applyFill="1" applyBorder="1" applyProtection="1">
      <alignment horizontal="center" vertical="center" wrapText="1"/>
    </xf>
    <xf numFmtId="49" fontId="8" fillId="6" borderId="27" xfId="4" applyNumberFormat="1" applyFont="1" applyFill="1" applyBorder="1" applyAlignment="1" applyProtection="1">
      <alignment horizontal="center" vertical="center" wrapText="1"/>
    </xf>
    <xf numFmtId="49" fontId="8" fillId="6" borderId="26" xfId="4" applyNumberFormat="1" applyFont="1" applyFill="1" applyBorder="1" applyAlignment="1" applyProtection="1">
      <alignment horizontal="center" vertical="center" wrapText="1"/>
    </xf>
    <xf numFmtId="166" fontId="15" fillId="6" borderId="28" xfId="0" applyNumberFormat="1" applyFont="1" applyFill="1" applyBorder="1" applyAlignment="1">
      <alignment horizontal="center" vertical="center" wrapText="1"/>
    </xf>
    <xf numFmtId="166" fontId="15" fillId="6" borderId="30" xfId="0" applyNumberFormat="1" applyFont="1" applyFill="1" applyBorder="1" applyAlignment="1">
      <alignment horizontal="center" vertical="center" wrapText="1"/>
    </xf>
    <xf numFmtId="166" fontId="15" fillId="6" borderId="29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 applyProtection="1">
      <alignment horizontal="left" wrapText="1"/>
      <protection locked="0"/>
    </xf>
    <xf numFmtId="0" fontId="10" fillId="0" borderId="29" xfId="0" applyFont="1" applyBorder="1" applyAlignment="1" applyProtection="1">
      <alignment horizontal="left" wrapText="1"/>
      <protection locked="0"/>
    </xf>
    <xf numFmtId="49" fontId="8" fillId="6" borderId="25" xfId="4" applyNumberFormat="1" applyFont="1" applyFill="1" applyBorder="1" applyAlignment="1" applyProtection="1">
      <alignment horizontal="center" vertical="center" wrapText="1"/>
    </xf>
    <xf numFmtId="164" fontId="0" fillId="0" borderId="25" xfId="0" applyNumberFormat="1" applyBorder="1" applyProtection="1">
      <protection locked="0"/>
    </xf>
    <xf numFmtId="164" fontId="11" fillId="6" borderId="25" xfId="41" applyNumberFormat="1" applyFont="1" applyFill="1" applyBorder="1" applyProtection="1">
      <alignment horizontal="right" vertical="top" shrinkToFit="1"/>
    </xf>
  </cellXfs>
  <cellStyles count="60">
    <cellStyle name="br" xfId="35"/>
    <cellStyle name="col" xfId="34"/>
    <cellStyle name="ex58" xfId="39"/>
    <cellStyle name="ex59" xfId="40"/>
    <cellStyle name="ex60" xfId="10"/>
    <cellStyle name="ex61" xfId="11"/>
    <cellStyle name="ex62" xfId="41"/>
    <cellStyle name="ex63" xfId="42"/>
    <cellStyle name="ex64" xfId="14"/>
    <cellStyle name="ex65" xfId="15"/>
    <cellStyle name="ex66" xfId="43"/>
    <cellStyle name="ex67" xfId="44"/>
    <cellStyle name="ex68" xfId="18"/>
    <cellStyle name="ex69" xfId="19"/>
    <cellStyle name="ex70" xfId="45"/>
    <cellStyle name="ex71" xfId="46"/>
    <cellStyle name="ex72" xfId="22"/>
    <cellStyle name="ex73" xfId="23"/>
    <cellStyle name="ex74" xfId="47"/>
    <cellStyle name="ex75" xfId="48"/>
    <cellStyle name="ex76" xfId="49"/>
    <cellStyle name="ex77" xfId="50"/>
    <cellStyle name="ex78" xfId="51"/>
    <cellStyle name="ex79" xfId="52"/>
    <cellStyle name="ex82" xfId="59"/>
    <cellStyle name="st57" xfId="2"/>
    <cellStyle name="st68" xfId="57"/>
    <cellStyle name="st69" xfId="58"/>
    <cellStyle name="st70" xfId="53"/>
    <cellStyle name="st71" xfId="54"/>
    <cellStyle name="st72" xfId="55"/>
    <cellStyle name="st73" xfId="56"/>
    <cellStyle name="st80" xfId="30"/>
    <cellStyle name="st81" xfId="31"/>
    <cellStyle name="st82" xfId="12"/>
    <cellStyle name="st83" xfId="13"/>
    <cellStyle name="st84" xfId="16"/>
    <cellStyle name="st85" xfId="17"/>
    <cellStyle name="st86" xfId="20"/>
    <cellStyle name="st87" xfId="21"/>
    <cellStyle name="st88" xfId="24"/>
    <cellStyle name="st89" xfId="25"/>
    <cellStyle name="style0" xfId="36"/>
    <cellStyle name="td" xfId="37"/>
    <cellStyle name="tr" xfId="33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8"/>
    <cellStyle name="xl_top_header" xfId="4"/>
    <cellStyle name="xl_top_left_header" xfId="3"/>
    <cellStyle name="xl_top_right_header" xfId="5"/>
    <cellStyle name="xl_total_bot" xfId="32"/>
    <cellStyle name="xl_total_center" xfId="29"/>
    <cellStyle name="xl_total_left" xfId="28"/>
    <cellStyle name="xl_total_top" xfId="26"/>
    <cellStyle name="xl_total_top_right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"/>
  <sheetViews>
    <sheetView showGridLines="0" tabSelected="1" workbookViewId="0">
      <pane ySplit="6" topLeftCell="A7" activePane="bottomLeft" state="frozen"/>
      <selection pane="bottomLeft" activeCell="E129" sqref="E129"/>
    </sheetView>
  </sheetViews>
  <sheetFormatPr defaultRowHeight="15"/>
  <cols>
    <col min="1" max="1" width="21.140625" style="1" customWidth="1"/>
    <col min="2" max="2" width="40.7109375" style="1" customWidth="1"/>
    <col min="3" max="3" width="15" style="1" customWidth="1"/>
    <col min="4" max="4" width="13.7109375" style="1" customWidth="1"/>
    <col min="5" max="5" width="12.5703125" style="1" customWidth="1"/>
    <col min="6" max="6" width="14.85546875" style="1" customWidth="1"/>
    <col min="7" max="7" width="35.28515625" style="1" customWidth="1"/>
    <col min="8" max="16384" width="9.140625" style="1"/>
  </cols>
  <sheetData>
    <row r="1" spans="1:7" ht="30.75" customHeight="1">
      <c r="A1" s="147" t="s">
        <v>116</v>
      </c>
      <c r="B1" s="147"/>
      <c r="C1" s="147"/>
      <c r="D1" s="147"/>
      <c r="E1" s="147"/>
      <c r="F1" s="147"/>
      <c r="G1" s="147"/>
    </row>
    <row r="2" spans="1:7" ht="15.95" customHeight="1">
      <c r="A2" s="133"/>
      <c r="B2" s="134"/>
      <c r="C2" s="134"/>
      <c r="D2" s="134"/>
      <c r="E2" s="134"/>
    </row>
    <row r="3" spans="1:7" ht="15.2" customHeight="1">
      <c r="A3" s="135" t="s">
        <v>0</v>
      </c>
      <c r="B3" s="136"/>
      <c r="C3" s="136"/>
      <c r="D3" s="136"/>
      <c r="E3" s="136"/>
    </row>
    <row r="4" spans="1:7" ht="15.2" customHeight="1">
      <c r="A4" s="137" t="s">
        <v>1</v>
      </c>
      <c r="B4" s="141" t="s">
        <v>2</v>
      </c>
      <c r="C4" s="142" t="s">
        <v>3</v>
      </c>
      <c r="D4" s="143"/>
      <c r="E4" s="139" t="s">
        <v>113</v>
      </c>
      <c r="F4" s="148" t="s">
        <v>118</v>
      </c>
      <c r="G4" s="149" t="s">
        <v>117</v>
      </c>
    </row>
    <row r="5" spans="1:7" ht="25.5">
      <c r="A5" s="138"/>
      <c r="B5" s="141"/>
      <c r="C5" s="16" t="s">
        <v>115</v>
      </c>
      <c r="D5" s="17" t="s">
        <v>114</v>
      </c>
      <c r="E5" s="140"/>
      <c r="F5" s="148"/>
      <c r="G5" s="149"/>
    </row>
    <row r="6" spans="1:7">
      <c r="A6" s="18" t="s">
        <v>4</v>
      </c>
      <c r="B6" s="19" t="s">
        <v>5</v>
      </c>
      <c r="C6" s="19"/>
      <c r="D6" s="19" t="s">
        <v>6</v>
      </c>
      <c r="E6" s="20" t="s">
        <v>7</v>
      </c>
      <c r="F6" s="39"/>
      <c r="G6" s="39"/>
    </row>
    <row r="7" spans="1:7">
      <c r="A7" s="75" t="s">
        <v>217</v>
      </c>
      <c r="B7" s="76" t="s">
        <v>8</v>
      </c>
      <c r="C7" s="77">
        <f>C8+C21+C27+C33+C39+C47+C54+C77+C16+C45</f>
        <v>462189.2</v>
      </c>
      <c r="D7" s="77">
        <f>D8+D21+D27+D33+D39+D47+D54+D77+D16+D45</f>
        <v>509547</v>
      </c>
      <c r="E7" s="77">
        <f>E8+E21+E27+E33+E39+E47+E54+E77+E16+E45+E30</f>
        <v>549553.29999999993</v>
      </c>
      <c r="F7" s="78">
        <f>E7*100/C7-100</f>
        <v>18.902237438693916</v>
      </c>
      <c r="G7" s="70"/>
    </row>
    <row r="8" spans="1:7">
      <c r="A8" s="75" t="s">
        <v>218</v>
      </c>
      <c r="B8" s="76" t="s">
        <v>9</v>
      </c>
      <c r="C8" s="79">
        <f>C9+C10+C11+C12+C13+C14+C15</f>
        <v>364224.3</v>
      </c>
      <c r="D8" s="79">
        <f>D9+D10+D11+D12+D13+D14+D15</f>
        <v>368024.3</v>
      </c>
      <c r="E8" s="77">
        <f>E9+E10+E11+E12+E13+E14+E15</f>
        <v>396795.5</v>
      </c>
      <c r="F8" s="78">
        <f>E8*100/C8-100</f>
        <v>8.9426213462418644</v>
      </c>
      <c r="G8" s="70"/>
    </row>
    <row r="9" spans="1:7" ht="76.5">
      <c r="A9" s="80" t="s">
        <v>219</v>
      </c>
      <c r="B9" s="81" t="s">
        <v>220</v>
      </c>
      <c r="C9" s="82">
        <v>351448.3</v>
      </c>
      <c r="D9" s="82">
        <v>334249.3</v>
      </c>
      <c r="E9" s="83">
        <v>360668.9</v>
      </c>
      <c r="F9" s="84">
        <f>E9*100/C9-100</f>
        <v>2.6236006832299381</v>
      </c>
      <c r="G9" s="144" t="s">
        <v>221</v>
      </c>
    </row>
    <row r="10" spans="1:7" ht="114.75">
      <c r="A10" s="80" t="s">
        <v>222</v>
      </c>
      <c r="B10" s="85" t="s">
        <v>223</v>
      </c>
      <c r="C10" s="82">
        <v>2255</v>
      </c>
      <c r="D10" s="82">
        <v>2000</v>
      </c>
      <c r="E10" s="83">
        <v>1547.6</v>
      </c>
      <c r="F10" s="84">
        <f t="shared" ref="F10:F76" si="0">E10*100/C10-100</f>
        <v>-31.370288248337033</v>
      </c>
      <c r="G10" s="145"/>
    </row>
    <row r="11" spans="1:7" ht="51">
      <c r="A11" s="80" t="s">
        <v>224</v>
      </c>
      <c r="B11" s="81" t="s">
        <v>225</v>
      </c>
      <c r="C11" s="82">
        <v>5442</v>
      </c>
      <c r="D11" s="82">
        <v>19500</v>
      </c>
      <c r="E11" s="83">
        <v>20312.3</v>
      </c>
      <c r="F11" s="84">
        <f t="shared" si="0"/>
        <v>273.25064314590225</v>
      </c>
      <c r="G11" s="145"/>
    </row>
    <row r="12" spans="1:7" ht="89.25">
      <c r="A12" s="80" t="s">
        <v>226</v>
      </c>
      <c r="B12" s="86" t="s">
        <v>227</v>
      </c>
      <c r="C12" s="82">
        <v>42</v>
      </c>
      <c r="D12" s="82">
        <v>55</v>
      </c>
      <c r="E12" s="83">
        <v>13.3</v>
      </c>
      <c r="F12" s="84">
        <f t="shared" si="0"/>
        <v>-68.333333333333329</v>
      </c>
      <c r="G12" s="145"/>
    </row>
    <row r="13" spans="1:7" ht="114.75">
      <c r="A13" s="87" t="s">
        <v>228</v>
      </c>
      <c r="B13" s="88" t="s">
        <v>229</v>
      </c>
      <c r="C13" s="82">
        <v>5037</v>
      </c>
      <c r="D13" s="82">
        <v>300</v>
      </c>
      <c r="E13" s="83">
        <v>3139.3</v>
      </c>
      <c r="F13" s="84">
        <f t="shared" si="0"/>
        <v>-37.675203494143339</v>
      </c>
      <c r="G13" s="145"/>
    </row>
    <row r="14" spans="1:7" ht="51">
      <c r="A14" s="87" t="s">
        <v>230</v>
      </c>
      <c r="B14" s="89" t="s">
        <v>10</v>
      </c>
      <c r="C14" s="82"/>
      <c r="D14" s="82">
        <v>2420</v>
      </c>
      <c r="E14" s="83">
        <v>1658.7</v>
      </c>
      <c r="F14" s="84"/>
      <c r="G14" s="145"/>
    </row>
    <row r="15" spans="1:7" ht="51">
      <c r="A15" s="87" t="s">
        <v>231</v>
      </c>
      <c r="B15" s="89" t="s">
        <v>11</v>
      </c>
      <c r="C15" s="82"/>
      <c r="D15" s="82">
        <v>9500</v>
      </c>
      <c r="E15" s="83">
        <v>9455.4</v>
      </c>
      <c r="F15" s="84"/>
      <c r="G15" s="146"/>
    </row>
    <row r="16" spans="1:7" ht="38.25">
      <c r="A16" s="75" t="s">
        <v>232</v>
      </c>
      <c r="B16" s="76" t="s">
        <v>12</v>
      </c>
      <c r="C16" s="79">
        <f>C17+C18+C19+C20</f>
        <v>22694.7</v>
      </c>
      <c r="D16" s="79">
        <f>D17+D18+D19+D20</f>
        <v>25388.199999999997</v>
      </c>
      <c r="E16" s="77">
        <f>E17+E20+E19+E18</f>
        <v>26416.2</v>
      </c>
      <c r="F16" s="78">
        <f t="shared" si="0"/>
        <v>16.39810175944163</v>
      </c>
      <c r="G16" s="144" t="s">
        <v>233</v>
      </c>
    </row>
    <row r="17" spans="1:7" ht="127.5">
      <c r="A17" s="90" t="s">
        <v>234</v>
      </c>
      <c r="B17" s="86" t="s">
        <v>235</v>
      </c>
      <c r="C17" s="82">
        <v>10749.3</v>
      </c>
      <c r="D17" s="82">
        <v>12729.9</v>
      </c>
      <c r="E17" s="83">
        <v>13687.7</v>
      </c>
      <c r="F17" s="84">
        <f t="shared" si="0"/>
        <v>27.335733489622584</v>
      </c>
      <c r="G17" s="145"/>
    </row>
    <row r="18" spans="1:7" ht="140.25">
      <c r="A18" s="90" t="s">
        <v>236</v>
      </c>
      <c r="B18" s="86" t="s">
        <v>237</v>
      </c>
      <c r="C18" s="82">
        <v>74.7</v>
      </c>
      <c r="D18" s="82">
        <v>70</v>
      </c>
      <c r="E18" s="83">
        <v>71.5</v>
      </c>
      <c r="F18" s="84">
        <f t="shared" si="0"/>
        <v>-4.2838018741633306</v>
      </c>
      <c r="G18" s="145"/>
    </row>
    <row r="19" spans="1:7" ht="127.5">
      <c r="A19" s="90" t="s">
        <v>238</v>
      </c>
      <c r="B19" s="86" t="s">
        <v>239</v>
      </c>
      <c r="C19" s="82">
        <v>13288.4</v>
      </c>
      <c r="D19" s="82">
        <v>14106.3</v>
      </c>
      <c r="E19" s="83">
        <v>14147.2</v>
      </c>
      <c r="F19" s="84">
        <f t="shared" si="0"/>
        <v>6.4627795671412684</v>
      </c>
      <c r="G19" s="145"/>
    </row>
    <row r="20" spans="1:7" ht="127.5">
      <c r="A20" s="90" t="s">
        <v>240</v>
      </c>
      <c r="B20" s="91" t="s">
        <v>241</v>
      </c>
      <c r="C20" s="82">
        <v>-1417.7</v>
      </c>
      <c r="D20" s="82">
        <v>-1518</v>
      </c>
      <c r="E20" s="83">
        <v>-1490.2</v>
      </c>
      <c r="F20" s="84">
        <f t="shared" si="0"/>
        <v>5.1139169076673454</v>
      </c>
      <c r="G20" s="146"/>
    </row>
    <row r="21" spans="1:7">
      <c r="A21" s="75" t="s">
        <v>242</v>
      </c>
      <c r="B21" s="76" t="s">
        <v>13</v>
      </c>
      <c r="C21" s="77">
        <f>C22+C23+C24+C25+C26</f>
        <v>47855</v>
      </c>
      <c r="D21" s="77">
        <f>D22+D23+D24+D25+D26</f>
        <v>77794</v>
      </c>
      <c r="E21" s="77">
        <f>E22+E23+E24+E25+E26</f>
        <v>79805</v>
      </c>
      <c r="F21" s="78">
        <f t="shared" si="0"/>
        <v>66.764183470901685</v>
      </c>
      <c r="G21" s="70"/>
    </row>
    <row r="22" spans="1:7" ht="38.25">
      <c r="A22" s="80" t="s">
        <v>243</v>
      </c>
      <c r="B22" s="81" t="s">
        <v>14</v>
      </c>
      <c r="C22" s="82">
        <v>25764</v>
      </c>
      <c r="D22" s="82">
        <v>39234</v>
      </c>
      <c r="E22" s="83">
        <v>39790.6</v>
      </c>
      <c r="F22" s="84">
        <f t="shared" si="0"/>
        <v>54.44263313150131</v>
      </c>
      <c r="G22" s="144" t="s">
        <v>244</v>
      </c>
    </row>
    <row r="23" spans="1:7" ht="51">
      <c r="A23" s="80" t="s">
        <v>245</v>
      </c>
      <c r="B23" s="81" t="s">
        <v>15</v>
      </c>
      <c r="C23" s="82">
        <v>25423</v>
      </c>
      <c r="D23" s="82">
        <v>27347</v>
      </c>
      <c r="E23" s="83">
        <v>29246.400000000001</v>
      </c>
      <c r="F23" s="84">
        <f t="shared" si="0"/>
        <v>15.039137788616614</v>
      </c>
      <c r="G23" s="146"/>
    </row>
    <row r="24" spans="1:7" ht="25.5">
      <c r="A24" s="80" t="s">
        <v>246</v>
      </c>
      <c r="B24" s="81" t="s">
        <v>16</v>
      </c>
      <c r="C24" s="82"/>
      <c r="D24" s="82"/>
      <c r="E24" s="83">
        <v>-8.4</v>
      </c>
      <c r="F24" s="84"/>
      <c r="G24" s="71"/>
    </row>
    <row r="25" spans="1:7" ht="12" customHeight="1">
      <c r="A25" s="80" t="s">
        <v>247</v>
      </c>
      <c r="B25" s="92" t="s">
        <v>17</v>
      </c>
      <c r="C25" s="82">
        <v>-4781</v>
      </c>
      <c r="D25" s="82">
        <v>10164</v>
      </c>
      <c r="E25" s="83">
        <v>10121</v>
      </c>
      <c r="F25" s="84">
        <f t="shared" si="0"/>
        <v>-311.69211462037231</v>
      </c>
      <c r="G25" s="71" t="s">
        <v>248</v>
      </c>
    </row>
    <row r="26" spans="1:7" ht="57" customHeight="1">
      <c r="A26" s="80" t="s">
        <v>249</v>
      </c>
      <c r="B26" s="92" t="s">
        <v>349</v>
      </c>
      <c r="C26" s="82">
        <v>1449</v>
      </c>
      <c r="D26" s="82">
        <v>1049</v>
      </c>
      <c r="E26" s="83">
        <v>655.4</v>
      </c>
      <c r="F26" s="84">
        <f t="shared" si="0"/>
        <v>-54.768806073153897</v>
      </c>
      <c r="G26" s="71" t="s">
        <v>250</v>
      </c>
    </row>
    <row r="27" spans="1:7">
      <c r="A27" s="75" t="s">
        <v>251</v>
      </c>
      <c r="B27" s="93" t="s">
        <v>18</v>
      </c>
      <c r="C27" s="79">
        <f>C28</f>
        <v>4273</v>
      </c>
      <c r="D27" s="79">
        <f>D28</f>
        <v>3773</v>
      </c>
      <c r="E27" s="77">
        <f>E28+E29</f>
        <v>3736.1</v>
      </c>
      <c r="F27" s="78">
        <f t="shared" si="0"/>
        <v>-12.564942663234262</v>
      </c>
      <c r="G27" s="70"/>
    </row>
    <row r="28" spans="1:7" ht="51">
      <c r="A28" s="80" t="s">
        <v>252</v>
      </c>
      <c r="B28" s="92" t="s">
        <v>19</v>
      </c>
      <c r="C28" s="82">
        <v>4273</v>
      </c>
      <c r="D28" s="82">
        <v>3773</v>
      </c>
      <c r="E28" s="83">
        <v>3731.1</v>
      </c>
      <c r="F28" s="84">
        <f t="shared" si="0"/>
        <v>-12.681956470863568</v>
      </c>
      <c r="G28" s="71" t="s">
        <v>253</v>
      </c>
    </row>
    <row r="29" spans="1:7" ht="38.25">
      <c r="A29" s="80" t="s">
        <v>254</v>
      </c>
      <c r="B29" s="92" t="s">
        <v>20</v>
      </c>
      <c r="C29" s="82"/>
      <c r="D29" s="82"/>
      <c r="E29" s="83">
        <v>5</v>
      </c>
      <c r="F29" s="84"/>
      <c r="G29" s="71"/>
    </row>
    <row r="30" spans="1:7" ht="38.25">
      <c r="A30" s="75" t="s">
        <v>255</v>
      </c>
      <c r="B30" s="93" t="s">
        <v>256</v>
      </c>
      <c r="C30" s="82"/>
      <c r="D30" s="82"/>
      <c r="E30" s="77">
        <f>E31+E32</f>
        <v>-2.3000000000000003</v>
      </c>
      <c r="F30" s="84"/>
      <c r="G30" s="71"/>
    </row>
    <row r="31" spans="1:7" ht="76.5">
      <c r="A31" s="80" t="s">
        <v>351</v>
      </c>
      <c r="B31" s="130" t="s">
        <v>257</v>
      </c>
      <c r="C31" s="82"/>
      <c r="D31" s="82"/>
      <c r="E31" s="83">
        <v>-2.6</v>
      </c>
      <c r="F31" s="84"/>
      <c r="G31" s="71"/>
    </row>
    <row r="32" spans="1:7" ht="38.25">
      <c r="A32" s="80" t="s">
        <v>352</v>
      </c>
      <c r="B32" s="130" t="s">
        <v>350</v>
      </c>
      <c r="C32" s="82"/>
      <c r="D32" s="82"/>
      <c r="E32" s="83">
        <v>0.3</v>
      </c>
      <c r="F32" s="84"/>
      <c r="G32" s="71"/>
    </row>
    <row r="33" spans="1:7" ht="51">
      <c r="A33" s="75" t="s">
        <v>258</v>
      </c>
      <c r="B33" s="93" t="s">
        <v>21</v>
      </c>
      <c r="C33" s="77">
        <f>C34+C36+C38+C35+C37</f>
        <v>14325</v>
      </c>
      <c r="D33" s="77">
        <f>D34+D36+D38+D35+D37</f>
        <v>11594.2</v>
      </c>
      <c r="E33" s="77">
        <f>E34+E35+E36+E37+E38</f>
        <v>17571.199999999997</v>
      </c>
      <c r="F33" s="78">
        <f t="shared" si="0"/>
        <v>22.661082024432787</v>
      </c>
      <c r="G33" s="70"/>
    </row>
    <row r="34" spans="1:7" ht="89.25">
      <c r="A34" s="80" t="s">
        <v>259</v>
      </c>
      <c r="B34" s="94" t="s">
        <v>260</v>
      </c>
      <c r="C34" s="82">
        <v>8000</v>
      </c>
      <c r="D34" s="82">
        <v>8726.2000000000007</v>
      </c>
      <c r="E34" s="83">
        <v>14344.3</v>
      </c>
      <c r="F34" s="84">
        <f t="shared" si="0"/>
        <v>79.303750000000008</v>
      </c>
      <c r="G34" s="144" t="s">
        <v>261</v>
      </c>
    </row>
    <row r="35" spans="1:7" ht="89.25">
      <c r="A35" s="80" t="s">
        <v>262</v>
      </c>
      <c r="B35" s="92" t="s">
        <v>263</v>
      </c>
      <c r="C35" s="82">
        <v>25</v>
      </c>
      <c r="D35" s="82">
        <v>66</v>
      </c>
      <c r="E35" s="83">
        <v>66.7</v>
      </c>
      <c r="F35" s="84">
        <f t="shared" si="0"/>
        <v>166.8</v>
      </c>
      <c r="G35" s="146"/>
    </row>
    <row r="36" spans="1:7" ht="76.5">
      <c r="A36" s="80" t="s">
        <v>264</v>
      </c>
      <c r="B36" s="92" t="s">
        <v>265</v>
      </c>
      <c r="C36" s="82">
        <v>150</v>
      </c>
      <c r="D36" s="82">
        <v>150</v>
      </c>
      <c r="E36" s="83">
        <v>186.3</v>
      </c>
      <c r="F36" s="84">
        <f t="shared" si="0"/>
        <v>24.200000000000003</v>
      </c>
      <c r="G36" s="71" t="s">
        <v>266</v>
      </c>
    </row>
    <row r="37" spans="1:7" ht="76.5">
      <c r="A37" s="80" t="s">
        <v>267</v>
      </c>
      <c r="B37" s="92" t="s">
        <v>265</v>
      </c>
      <c r="C37" s="82">
        <v>6000</v>
      </c>
      <c r="D37" s="82">
        <v>2300</v>
      </c>
      <c r="E37" s="83">
        <v>2471.6</v>
      </c>
      <c r="F37" s="84">
        <f t="shared" si="0"/>
        <v>-58.806666666666665</v>
      </c>
      <c r="G37" s="71" t="s">
        <v>268</v>
      </c>
    </row>
    <row r="38" spans="1:7" ht="89.25">
      <c r="A38" s="80" t="s">
        <v>269</v>
      </c>
      <c r="B38" s="92" t="s">
        <v>270</v>
      </c>
      <c r="C38" s="82">
        <v>150</v>
      </c>
      <c r="D38" s="82">
        <v>352</v>
      </c>
      <c r="E38" s="83">
        <v>502.3</v>
      </c>
      <c r="F38" s="84">
        <f t="shared" si="0"/>
        <v>234.86666666666667</v>
      </c>
      <c r="G38" s="71" t="s">
        <v>271</v>
      </c>
    </row>
    <row r="39" spans="1:7" ht="25.5">
      <c r="A39" s="75" t="s">
        <v>272</v>
      </c>
      <c r="B39" s="93" t="s">
        <v>22</v>
      </c>
      <c r="C39" s="77">
        <f>C40+C41+C43+C42</f>
        <v>408.69999999999993</v>
      </c>
      <c r="D39" s="77">
        <f>D40+D41+D43+D42</f>
        <v>585</v>
      </c>
      <c r="E39" s="77">
        <f>E40+E41+E43+E44+E42</f>
        <v>585.1</v>
      </c>
      <c r="F39" s="78">
        <f t="shared" si="0"/>
        <v>43.161242965500378</v>
      </c>
      <c r="G39" s="144" t="s">
        <v>233</v>
      </c>
    </row>
    <row r="40" spans="1:7" ht="38.25">
      <c r="A40" s="80" t="s">
        <v>273</v>
      </c>
      <c r="B40" s="92" t="s">
        <v>23</v>
      </c>
      <c r="C40" s="82">
        <v>212.7</v>
      </c>
      <c r="D40" s="82">
        <v>94.8</v>
      </c>
      <c r="E40" s="83">
        <v>94.7</v>
      </c>
      <c r="F40" s="84">
        <f t="shared" si="0"/>
        <v>-55.477197931358717</v>
      </c>
      <c r="G40" s="145"/>
    </row>
    <row r="41" spans="1:7" ht="25.5">
      <c r="A41" s="80" t="s">
        <v>274</v>
      </c>
      <c r="B41" s="92" t="s">
        <v>24</v>
      </c>
      <c r="C41" s="82">
        <v>341.9</v>
      </c>
      <c r="D41" s="82">
        <v>454.3</v>
      </c>
      <c r="E41" s="83">
        <v>454.4</v>
      </c>
      <c r="F41" s="84">
        <f t="shared" si="0"/>
        <v>32.904357999415055</v>
      </c>
      <c r="G41" s="145"/>
    </row>
    <row r="42" spans="1:7" ht="25.5">
      <c r="A42" s="80" t="s">
        <v>275</v>
      </c>
      <c r="B42" s="92" t="s">
        <v>25</v>
      </c>
      <c r="C42" s="82">
        <v>-145.9</v>
      </c>
      <c r="D42" s="82">
        <v>35.9</v>
      </c>
      <c r="E42" s="83"/>
      <c r="F42" s="84">
        <f t="shared" si="0"/>
        <v>-100</v>
      </c>
      <c r="G42" s="145"/>
    </row>
    <row r="43" spans="1:7" ht="25.5">
      <c r="A43" s="80" t="s">
        <v>276</v>
      </c>
      <c r="B43" s="92" t="s">
        <v>25</v>
      </c>
      <c r="C43" s="82"/>
      <c r="D43" s="82"/>
      <c r="E43" s="83">
        <v>36.1</v>
      </c>
      <c r="F43" s="84"/>
      <c r="G43" s="145"/>
    </row>
    <row r="44" spans="1:7" ht="25.5">
      <c r="A44" s="80" t="s">
        <v>277</v>
      </c>
      <c r="B44" s="92" t="s">
        <v>278</v>
      </c>
      <c r="C44" s="82"/>
      <c r="D44" s="82"/>
      <c r="E44" s="83">
        <v>-0.1</v>
      </c>
      <c r="F44" s="84"/>
      <c r="G44" s="146"/>
    </row>
    <row r="45" spans="1:7" ht="38.25">
      <c r="A45" s="75" t="s">
        <v>279</v>
      </c>
      <c r="B45" s="93" t="s">
        <v>280</v>
      </c>
      <c r="C45" s="79"/>
      <c r="D45" s="77">
        <f>D46</f>
        <v>2578</v>
      </c>
      <c r="E45" s="77">
        <f>E46</f>
        <v>2589.3000000000002</v>
      </c>
      <c r="F45" s="84"/>
      <c r="G45" s="72"/>
    </row>
    <row r="46" spans="1:7" ht="25.5">
      <c r="A46" s="80" t="s">
        <v>281</v>
      </c>
      <c r="B46" s="92" t="s">
        <v>282</v>
      </c>
      <c r="C46" s="82"/>
      <c r="D46" s="82">
        <v>2578</v>
      </c>
      <c r="E46" s="83">
        <v>2589.3000000000002</v>
      </c>
      <c r="F46" s="84"/>
      <c r="G46" s="72"/>
    </row>
    <row r="47" spans="1:7" ht="33.75">
      <c r="A47" s="75" t="s">
        <v>283</v>
      </c>
      <c r="B47" s="93" t="s">
        <v>26</v>
      </c>
      <c r="C47" s="77">
        <f>C48+C51+C49+C52+C50+C53</f>
        <v>6838.8</v>
      </c>
      <c r="D47" s="77">
        <f>D48+D51+D49+D52+D50+D53</f>
        <v>14578.8</v>
      </c>
      <c r="E47" s="77">
        <f>E48+E51+E49+E52+E50+E53</f>
        <v>15996.899999999998</v>
      </c>
      <c r="F47" s="78">
        <f t="shared" si="0"/>
        <v>133.91384453412874</v>
      </c>
      <c r="G47" s="73" t="s">
        <v>284</v>
      </c>
    </row>
    <row r="48" spans="1:7" ht="51">
      <c r="A48" s="80" t="s">
        <v>285</v>
      </c>
      <c r="B48" s="92" t="s">
        <v>286</v>
      </c>
      <c r="C48" s="82">
        <v>1260.8</v>
      </c>
      <c r="D48" s="82">
        <v>288.8</v>
      </c>
      <c r="E48" s="83">
        <v>289</v>
      </c>
      <c r="F48" s="84">
        <f t="shared" si="0"/>
        <v>-77.078045685279193</v>
      </c>
      <c r="G48" s="73" t="s">
        <v>287</v>
      </c>
    </row>
    <row r="49" spans="1:7" ht="63.75">
      <c r="A49" s="95" t="s">
        <v>288</v>
      </c>
      <c r="B49" s="96" t="s">
        <v>289</v>
      </c>
      <c r="C49" s="82">
        <v>2400</v>
      </c>
      <c r="D49" s="82">
        <v>7700</v>
      </c>
      <c r="E49" s="83">
        <v>8644.9</v>
      </c>
      <c r="F49" s="84">
        <f t="shared" si="0"/>
        <v>260.20416666666665</v>
      </c>
      <c r="G49" s="73" t="s">
        <v>290</v>
      </c>
    </row>
    <row r="50" spans="1:7" ht="63.75">
      <c r="A50" s="95" t="s">
        <v>291</v>
      </c>
      <c r="B50" s="97" t="s">
        <v>292</v>
      </c>
      <c r="C50" s="82">
        <v>2278</v>
      </c>
      <c r="D50" s="82"/>
      <c r="E50" s="83"/>
      <c r="F50" s="84">
        <f t="shared" si="0"/>
        <v>-100</v>
      </c>
      <c r="G50" s="73" t="s">
        <v>290</v>
      </c>
    </row>
    <row r="51" spans="1:7" ht="99.75" customHeight="1">
      <c r="A51" s="95" t="s">
        <v>293</v>
      </c>
      <c r="B51" s="98" t="s">
        <v>294</v>
      </c>
      <c r="C51" s="82">
        <v>600</v>
      </c>
      <c r="D51" s="82">
        <v>2740</v>
      </c>
      <c r="E51" s="83">
        <v>2832.2</v>
      </c>
      <c r="F51" s="84">
        <f t="shared" si="0"/>
        <v>372.03333333333336</v>
      </c>
      <c r="G51" s="73" t="s">
        <v>290</v>
      </c>
    </row>
    <row r="52" spans="1:7" ht="63.75" customHeight="1">
      <c r="A52" s="99" t="s">
        <v>295</v>
      </c>
      <c r="B52" s="97" t="s">
        <v>296</v>
      </c>
      <c r="C52" s="82">
        <v>300</v>
      </c>
      <c r="D52" s="82">
        <v>760</v>
      </c>
      <c r="E52" s="83">
        <v>907.3</v>
      </c>
      <c r="F52" s="84">
        <f>E52*100/C52-100</f>
        <v>202.43333333333334</v>
      </c>
      <c r="G52" s="73" t="s">
        <v>297</v>
      </c>
    </row>
    <row r="53" spans="1:7" ht="51">
      <c r="A53" s="99" t="s">
        <v>298</v>
      </c>
      <c r="B53" s="97" t="s">
        <v>299</v>
      </c>
      <c r="C53" s="82"/>
      <c r="D53" s="82">
        <v>3090</v>
      </c>
      <c r="E53" s="83">
        <v>3323.5</v>
      </c>
      <c r="F53" s="84"/>
      <c r="G53" s="73"/>
    </row>
    <row r="54" spans="1:7" ht="25.5">
      <c r="A54" s="100" t="s">
        <v>300</v>
      </c>
      <c r="B54" s="101" t="s">
        <v>27</v>
      </c>
      <c r="C54" s="102">
        <f>C55+C56+C57+C58+C62+C63+C64+C65+C66+C68+C73+C74+C75+C76+C61+C67+C59+C69+C70+C72+C71</f>
        <v>1569.7</v>
      </c>
      <c r="D54" s="79">
        <f>D55+D56+D57+D58+D62+D63+D64+D65+D66+D68+D73+D74+D75+D76+D61+D67+D59+D69+D70+D72+D71+D60</f>
        <v>1750.1000000000001</v>
      </c>
      <c r="E54" s="79">
        <f>E55+E56+E57+E58+E62+E63+E64+E65+E66+E68+E73+E74+E75+E76+E61+E67+E59+E69+E70+E72+E60+E71</f>
        <v>2336.7999999999997</v>
      </c>
      <c r="F54" s="78">
        <f t="shared" si="0"/>
        <v>48.869210677199447</v>
      </c>
      <c r="G54" s="70"/>
    </row>
    <row r="55" spans="1:7" ht="89.25">
      <c r="A55" s="103" t="s">
        <v>301</v>
      </c>
      <c r="B55" s="125" t="s">
        <v>302</v>
      </c>
      <c r="C55" s="104">
        <v>93.9</v>
      </c>
      <c r="D55" s="104">
        <v>91.9</v>
      </c>
      <c r="E55" s="83">
        <v>89.8</v>
      </c>
      <c r="F55" s="84">
        <f t="shared" si="0"/>
        <v>-4.3663471778487803</v>
      </c>
      <c r="G55" s="144" t="s">
        <v>303</v>
      </c>
    </row>
    <row r="56" spans="1:7" ht="114.75">
      <c r="A56" s="103" t="s">
        <v>304</v>
      </c>
      <c r="B56" s="105" t="s">
        <v>305</v>
      </c>
      <c r="C56" s="104">
        <v>285.8</v>
      </c>
      <c r="D56" s="104">
        <v>201.4</v>
      </c>
      <c r="E56" s="83">
        <v>299.89999999999998</v>
      </c>
      <c r="F56" s="84">
        <f t="shared" si="0"/>
        <v>4.9335199440167798</v>
      </c>
      <c r="G56" s="145"/>
    </row>
    <row r="57" spans="1:7" ht="89.25">
      <c r="A57" s="103" t="s">
        <v>306</v>
      </c>
      <c r="B57" s="125" t="s">
        <v>307</v>
      </c>
      <c r="C57" s="104">
        <v>43.2</v>
      </c>
      <c r="D57" s="104">
        <v>71.2</v>
      </c>
      <c r="E57" s="83">
        <v>84.7</v>
      </c>
      <c r="F57" s="84">
        <f t="shared" si="0"/>
        <v>96.06481481481481</v>
      </c>
      <c r="G57" s="145"/>
    </row>
    <row r="58" spans="1:7" ht="102">
      <c r="A58" s="103" t="s">
        <v>308</v>
      </c>
      <c r="B58" s="105" t="s">
        <v>309</v>
      </c>
      <c r="C58" s="104">
        <v>185.1</v>
      </c>
      <c r="D58" s="104">
        <v>18.600000000000001</v>
      </c>
      <c r="E58" s="83">
        <v>15.5</v>
      </c>
      <c r="F58" s="84">
        <f t="shared" si="0"/>
        <v>-91.626148028092928</v>
      </c>
      <c r="G58" s="145"/>
    </row>
    <row r="59" spans="1:7" ht="76.5">
      <c r="A59" s="103" t="s">
        <v>310</v>
      </c>
      <c r="B59" s="106" t="s">
        <v>28</v>
      </c>
      <c r="C59" s="104"/>
      <c r="D59" s="104"/>
      <c r="E59" s="83">
        <v>5</v>
      </c>
      <c r="F59" s="84"/>
      <c r="G59" s="145"/>
    </row>
    <row r="60" spans="1:7" ht="89.25">
      <c r="A60" s="107" t="s">
        <v>311</v>
      </c>
      <c r="B60" s="108" t="s">
        <v>312</v>
      </c>
      <c r="C60" s="104"/>
      <c r="D60" s="104">
        <v>10</v>
      </c>
      <c r="E60" s="83">
        <v>10</v>
      </c>
      <c r="F60" s="84"/>
      <c r="G60" s="145"/>
    </row>
    <row r="61" spans="1:7" ht="63.75">
      <c r="A61" s="107" t="s">
        <v>313</v>
      </c>
      <c r="B61" s="109" t="s">
        <v>29</v>
      </c>
      <c r="C61" s="104">
        <v>7</v>
      </c>
      <c r="D61" s="104">
        <v>0.5</v>
      </c>
      <c r="E61" s="83">
        <v>0.5</v>
      </c>
      <c r="F61" s="84">
        <f t="shared" si="0"/>
        <v>-92.857142857142861</v>
      </c>
      <c r="G61" s="145"/>
    </row>
    <row r="62" spans="1:7" ht="102">
      <c r="A62" s="107" t="s">
        <v>314</v>
      </c>
      <c r="B62" s="110" t="s">
        <v>315</v>
      </c>
      <c r="C62" s="111">
        <v>83.7</v>
      </c>
      <c r="D62" s="111">
        <v>3.8</v>
      </c>
      <c r="E62" s="112">
        <v>4.5</v>
      </c>
      <c r="F62" s="84">
        <f t="shared" si="0"/>
        <v>-94.623655913978496</v>
      </c>
      <c r="G62" s="145"/>
    </row>
    <row r="63" spans="1:7" ht="127.5">
      <c r="A63" s="99" t="s">
        <v>316</v>
      </c>
      <c r="B63" s="113" t="s">
        <v>317</v>
      </c>
      <c r="C63" s="104">
        <v>40.5</v>
      </c>
      <c r="D63" s="104">
        <v>40.5</v>
      </c>
      <c r="E63" s="83">
        <v>47.4</v>
      </c>
      <c r="F63" s="84">
        <f t="shared" si="0"/>
        <v>17.037037037037038</v>
      </c>
      <c r="G63" s="145"/>
    </row>
    <row r="64" spans="1:7" ht="89.25">
      <c r="A64" s="114" t="s">
        <v>318</v>
      </c>
      <c r="B64" s="115" t="s">
        <v>319</v>
      </c>
      <c r="C64" s="104">
        <v>3.8</v>
      </c>
      <c r="D64" s="104">
        <v>10.7</v>
      </c>
      <c r="E64" s="83">
        <v>12.9</v>
      </c>
      <c r="F64" s="84">
        <f t="shared" si="0"/>
        <v>239.47368421052636</v>
      </c>
      <c r="G64" s="145"/>
    </row>
    <row r="65" spans="1:7" ht="89.25">
      <c r="A65" s="99" t="s">
        <v>320</v>
      </c>
      <c r="B65" s="113" t="s">
        <v>321</v>
      </c>
      <c r="C65" s="104">
        <v>197.6</v>
      </c>
      <c r="D65" s="104">
        <v>102.3</v>
      </c>
      <c r="E65" s="83">
        <v>120.9</v>
      </c>
      <c r="F65" s="84">
        <f t="shared" si="0"/>
        <v>-38.815789473684205</v>
      </c>
      <c r="G65" s="145"/>
    </row>
    <row r="66" spans="1:7" ht="102">
      <c r="A66" s="99" t="s">
        <v>322</v>
      </c>
      <c r="B66" s="126" t="s">
        <v>323</v>
      </c>
      <c r="C66" s="104">
        <v>342.3</v>
      </c>
      <c r="D66" s="104">
        <v>348.3</v>
      </c>
      <c r="E66" s="83">
        <v>462.9</v>
      </c>
      <c r="F66" s="84">
        <f t="shared" si="0"/>
        <v>35.232252410166524</v>
      </c>
      <c r="G66" s="145"/>
    </row>
    <row r="67" spans="1:7" ht="153">
      <c r="A67" s="99" t="s">
        <v>324</v>
      </c>
      <c r="B67" s="89" t="s">
        <v>325</v>
      </c>
      <c r="C67" s="104">
        <v>0.7</v>
      </c>
      <c r="D67" s="104"/>
      <c r="E67" s="83"/>
      <c r="F67" s="84">
        <f t="shared" si="0"/>
        <v>-100</v>
      </c>
      <c r="G67" s="145"/>
    </row>
    <row r="68" spans="1:7" ht="89.25">
      <c r="A68" s="107" t="s">
        <v>326</v>
      </c>
      <c r="B68" s="117" t="s">
        <v>327</v>
      </c>
      <c r="C68" s="111"/>
      <c r="D68" s="111"/>
      <c r="E68" s="112">
        <v>7</v>
      </c>
      <c r="F68" s="84"/>
      <c r="G68" s="145"/>
    </row>
    <row r="69" spans="1:7" ht="76.5">
      <c r="A69" s="107" t="s">
        <v>328</v>
      </c>
      <c r="B69" s="118" t="s">
        <v>329</v>
      </c>
      <c r="C69" s="111">
        <v>235.1</v>
      </c>
      <c r="D69" s="111"/>
      <c r="E69" s="112"/>
      <c r="F69" s="84">
        <f t="shared" si="0"/>
        <v>-100</v>
      </c>
      <c r="G69" s="145"/>
    </row>
    <row r="70" spans="1:7" ht="63.75">
      <c r="A70" s="119" t="s">
        <v>330</v>
      </c>
      <c r="B70" s="120" t="s">
        <v>30</v>
      </c>
      <c r="C70" s="111"/>
      <c r="D70" s="111"/>
      <c r="E70" s="112">
        <v>4.4000000000000004</v>
      </c>
      <c r="F70" s="84"/>
      <c r="G70" s="145"/>
    </row>
    <row r="71" spans="1:7" ht="51">
      <c r="A71" s="99" t="s">
        <v>331</v>
      </c>
      <c r="B71" s="121" t="s">
        <v>332</v>
      </c>
      <c r="C71" s="122"/>
      <c r="D71" s="122">
        <v>37.700000000000003</v>
      </c>
      <c r="E71" s="112">
        <v>37.700000000000003</v>
      </c>
      <c r="F71" s="84"/>
      <c r="G71" s="145"/>
    </row>
    <row r="72" spans="1:7" ht="76.5">
      <c r="A72" s="99" t="s">
        <v>333</v>
      </c>
      <c r="B72" s="118" t="s">
        <v>334</v>
      </c>
      <c r="C72" s="122"/>
      <c r="D72" s="122">
        <v>364.6</v>
      </c>
      <c r="E72" s="112">
        <v>382.6</v>
      </c>
      <c r="F72" s="84"/>
      <c r="G72" s="145"/>
    </row>
    <row r="73" spans="1:7" ht="63.75">
      <c r="A73" s="99" t="s">
        <v>335</v>
      </c>
      <c r="B73" s="113" t="s">
        <v>336</v>
      </c>
      <c r="C73" s="82"/>
      <c r="D73" s="82">
        <v>235</v>
      </c>
      <c r="E73" s="83">
        <v>388.1</v>
      </c>
      <c r="F73" s="84"/>
      <c r="G73" s="145"/>
    </row>
    <row r="74" spans="1:7" ht="89.25">
      <c r="A74" s="99" t="s">
        <v>337</v>
      </c>
      <c r="B74" s="116" t="s">
        <v>338</v>
      </c>
      <c r="C74" s="82">
        <v>1</v>
      </c>
      <c r="D74" s="82">
        <v>206.5</v>
      </c>
      <c r="E74" s="83">
        <v>224.7</v>
      </c>
      <c r="F74" s="84">
        <f t="shared" si="0"/>
        <v>22370</v>
      </c>
      <c r="G74" s="145"/>
    </row>
    <row r="75" spans="1:7" ht="76.5">
      <c r="A75" s="99" t="s">
        <v>339</v>
      </c>
      <c r="B75" s="116" t="s">
        <v>340</v>
      </c>
      <c r="C75" s="82"/>
      <c r="D75" s="82"/>
      <c r="E75" s="83"/>
      <c r="F75" s="84"/>
      <c r="G75" s="145"/>
    </row>
    <row r="76" spans="1:7" ht="114.75">
      <c r="A76" s="99" t="s">
        <v>341</v>
      </c>
      <c r="B76" s="123" t="s">
        <v>342</v>
      </c>
      <c r="C76" s="82">
        <v>50</v>
      </c>
      <c r="D76" s="82">
        <v>7.1</v>
      </c>
      <c r="E76" s="83">
        <v>138.30000000000001</v>
      </c>
      <c r="F76" s="84">
        <f t="shared" si="0"/>
        <v>176.60000000000002</v>
      </c>
      <c r="G76" s="146"/>
    </row>
    <row r="77" spans="1:7">
      <c r="A77" s="75" t="s">
        <v>343</v>
      </c>
      <c r="B77" s="76" t="s">
        <v>31</v>
      </c>
      <c r="C77" s="77"/>
      <c r="D77" s="77">
        <f>D78+D80+D79</f>
        <v>3481.4</v>
      </c>
      <c r="E77" s="77">
        <f>E78+E80+E79</f>
        <v>3723.5</v>
      </c>
      <c r="F77" s="84"/>
      <c r="G77" s="74"/>
    </row>
    <row r="78" spans="1:7" ht="25.5">
      <c r="A78" s="80" t="s">
        <v>344</v>
      </c>
      <c r="B78" s="81" t="s">
        <v>345</v>
      </c>
      <c r="C78" s="79"/>
      <c r="D78" s="79"/>
      <c r="E78" s="83">
        <v>147.9</v>
      </c>
      <c r="F78" s="84"/>
      <c r="G78" s="74"/>
    </row>
    <row r="79" spans="1:7" ht="25.5">
      <c r="A79" s="80" t="s">
        <v>346</v>
      </c>
      <c r="B79" s="81" t="s">
        <v>32</v>
      </c>
      <c r="C79" s="124"/>
      <c r="D79" s="82">
        <v>3400</v>
      </c>
      <c r="E79" s="83">
        <v>3494.2</v>
      </c>
      <c r="F79" s="84"/>
      <c r="G79" s="74"/>
    </row>
    <row r="80" spans="1:7" ht="27.75" customHeight="1">
      <c r="A80" s="80" t="s">
        <v>347</v>
      </c>
      <c r="B80" s="92" t="s">
        <v>348</v>
      </c>
      <c r="C80" s="124"/>
      <c r="D80" s="82">
        <v>81.400000000000006</v>
      </c>
      <c r="E80" s="83">
        <v>81.400000000000006</v>
      </c>
      <c r="F80" s="84"/>
      <c r="G80" s="74"/>
    </row>
    <row r="81" spans="1:7">
      <c r="A81" s="21" t="s">
        <v>33</v>
      </c>
      <c r="B81" s="62" t="s">
        <v>34</v>
      </c>
      <c r="C81" s="23">
        <v>2269060.3656899999</v>
      </c>
      <c r="D81" s="23">
        <f>D82+D112+D116</f>
        <v>3459438.3569499995</v>
      </c>
      <c r="E81" s="24">
        <f>E82+E116+E112+E119</f>
        <v>2917390.3898899998</v>
      </c>
      <c r="F81" s="66">
        <f t="shared" ref="F81:F110" si="1">D81*100/C81-100</f>
        <v>52.461274687067061</v>
      </c>
      <c r="G81" s="153"/>
    </row>
    <row r="82" spans="1:7" ht="38.25">
      <c r="A82" s="2" t="s">
        <v>35</v>
      </c>
      <c r="B82" s="60" t="s">
        <v>36</v>
      </c>
      <c r="C82" s="25">
        <v>2269060.3656899999</v>
      </c>
      <c r="D82" s="25">
        <f>D83+D87+D99+D106</f>
        <v>3455289.2813499994</v>
      </c>
      <c r="E82" s="26">
        <v>2918957.7869699998</v>
      </c>
      <c r="F82" s="66">
        <f t="shared" si="1"/>
        <v>52.278420336308614</v>
      </c>
      <c r="G82" s="39"/>
    </row>
    <row r="83" spans="1:7" ht="25.5">
      <c r="A83" s="8" t="s">
        <v>37</v>
      </c>
      <c r="B83" s="61" t="s">
        <v>38</v>
      </c>
      <c r="C83" s="27">
        <v>53847.4</v>
      </c>
      <c r="D83" s="27">
        <f>D84+D85+D86</f>
        <v>57625.457589999998</v>
      </c>
      <c r="E83" s="28">
        <v>57899.212879999999</v>
      </c>
      <c r="F83" s="66">
        <f t="shared" si="1"/>
        <v>7.0162302915275347</v>
      </c>
      <c r="G83" s="39"/>
    </row>
    <row r="84" spans="1:7" ht="25.5">
      <c r="A84" s="29" t="s">
        <v>39</v>
      </c>
      <c r="B84" s="59" t="s">
        <v>40</v>
      </c>
      <c r="C84" s="31">
        <v>250.3</v>
      </c>
      <c r="D84" s="31">
        <v>250.3</v>
      </c>
      <c r="E84" s="32">
        <v>250.3</v>
      </c>
      <c r="F84" s="65">
        <f t="shared" si="1"/>
        <v>0</v>
      </c>
      <c r="G84" s="39"/>
    </row>
    <row r="85" spans="1:7" ht="25.5">
      <c r="A85" s="29" t="s">
        <v>41</v>
      </c>
      <c r="B85" s="59" t="s">
        <v>42</v>
      </c>
      <c r="C85" s="31">
        <v>53597.1</v>
      </c>
      <c r="D85" s="31">
        <v>53597.1</v>
      </c>
      <c r="E85" s="32">
        <v>53597.1</v>
      </c>
      <c r="F85" s="65">
        <f t="shared" si="1"/>
        <v>0</v>
      </c>
      <c r="G85" s="39"/>
    </row>
    <row r="86" spans="1:7">
      <c r="A86" s="29" t="s">
        <v>43</v>
      </c>
      <c r="B86" s="59" t="s">
        <v>44</v>
      </c>
      <c r="C86" s="30"/>
      <c r="D86" s="154">
        <v>3778.0575899999999</v>
      </c>
      <c r="E86" s="32">
        <v>4051.81288</v>
      </c>
      <c r="F86" s="65"/>
      <c r="G86" s="67" t="s">
        <v>209</v>
      </c>
    </row>
    <row r="87" spans="1:7" ht="38.25">
      <c r="A87" s="8" t="s">
        <v>45</v>
      </c>
      <c r="B87" s="61" t="s">
        <v>46</v>
      </c>
      <c r="C87" s="27">
        <v>1300846.45569</v>
      </c>
      <c r="D87" s="27">
        <f>D88+D89+D90+D91+D92+D93+D94+D95+D96+D97+D98</f>
        <v>2422888.9484899999</v>
      </c>
      <c r="E87" s="28">
        <v>1887624.15851</v>
      </c>
      <c r="F87" s="66">
        <f t="shared" si="1"/>
        <v>86.254798780601789</v>
      </c>
      <c r="G87" s="39"/>
    </row>
    <row r="88" spans="1:7" ht="38.25">
      <c r="A88" s="29" t="s">
        <v>47</v>
      </c>
      <c r="B88" s="59" t="s">
        <v>48</v>
      </c>
      <c r="C88" s="31">
        <v>434909.70906000002</v>
      </c>
      <c r="D88" s="31">
        <v>337466.24906</v>
      </c>
      <c r="E88" s="32">
        <v>230850.08704000001</v>
      </c>
      <c r="F88" s="65">
        <f t="shared" si="1"/>
        <v>-22.405445997195869</v>
      </c>
      <c r="G88" s="39"/>
    </row>
    <row r="89" spans="1:7" ht="114.75">
      <c r="A89" s="29" t="s">
        <v>49</v>
      </c>
      <c r="B89" s="59" t="s">
        <v>50</v>
      </c>
      <c r="C89" s="31">
        <v>526544.24274000002</v>
      </c>
      <c r="D89" s="31">
        <v>1520354.5667399999</v>
      </c>
      <c r="E89" s="32">
        <v>1096359.16689</v>
      </c>
      <c r="F89" s="65">
        <f t="shared" si="1"/>
        <v>188.74203596424644</v>
      </c>
      <c r="G89" s="150" t="s">
        <v>210</v>
      </c>
    </row>
    <row r="90" spans="1:7" ht="102">
      <c r="A90" s="29" t="s">
        <v>51</v>
      </c>
      <c r="B90" s="59" t="s">
        <v>52</v>
      </c>
      <c r="C90" s="31">
        <v>22170.28398</v>
      </c>
      <c r="D90" s="31">
        <v>31066.628110000001</v>
      </c>
      <c r="E90" s="32">
        <v>31066.628110000001</v>
      </c>
      <c r="F90" s="65">
        <f t="shared" si="1"/>
        <v>40.127335031095981</v>
      </c>
      <c r="G90" s="151"/>
    </row>
    <row r="91" spans="1:7" ht="63.75">
      <c r="A91" s="29" t="s">
        <v>53</v>
      </c>
      <c r="B91" s="59" t="s">
        <v>54</v>
      </c>
      <c r="C91" s="31">
        <v>13369.2</v>
      </c>
      <c r="D91" s="31">
        <v>15392.1</v>
      </c>
      <c r="E91" s="32">
        <v>15392.1</v>
      </c>
      <c r="F91" s="65">
        <f t="shared" si="1"/>
        <v>15.131047482272677</v>
      </c>
      <c r="G91" s="39"/>
    </row>
    <row r="92" spans="1:7" ht="51">
      <c r="A92" s="29" t="s">
        <v>55</v>
      </c>
      <c r="B92" s="59" t="s">
        <v>56</v>
      </c>
      <c r="C92" s="31">
        <v>1281.44058</v>
      </c>
      <c r="D92" s="31">
        <v>1281.44058</v>
      </c>
      <c r="E92" s="32">
        <v>1281.44058</v>
      </c>
      <c r="F92" s="65">
        <f t="shared" si="1"/>
        <v>0</v>
      </c>
      <c r="G92" s="39"/>
    </row>
    <row r="93" spans="1:7" ht="25.5">
      <c r="A93" s="29" t="s">
        <v>57</v>
      </c>
      <c r="B93" s="59" t="s">
        <v>58</v>
      </c>
      <c r="C93" s="31">
        <v>2951.4694599999998</v>
      </c>
      <c r="D93" s="31">
        <v>2951.4694599999998</v>
      </c>
      <c r="E93" s="32">
        <v>2951.4694599999998</v>
      </c>
      <c r="F93" s="65">
        <f t="shared" si="1"/>
        <v>0</v>
      </c>
      <c r="G93" s="39"/>
    </row>
    <row r="94" spans="1:7" ht="25.5">
      <c r="A94" s="29" t="s">
        <v>59</v>
      </c>
      <c r="B94" s="59" t="s">
        <v>60</v>
      </c>
      <c r="C94" s="31">
        <v>54125.416669999999</v>
      </c>
      <c r="D94" s="31">
        <v>54125.416669999999</v>
      </c>
      <c r="E94" s="32">
        <v>54125.416669999999</v>
      </c>
      <c r="F94" s="65">
        <f t="shared" si="1"/>
        <v>0</v>
      </c>
      <c r="G94" s="39"/>
    </row>
    <row r="95" spans="1:7" ht="25.5">
      <c r="A95" s="29" t="s">
        <v>61</v>
      </c>
      <c r="B95" s="59" t="s">
        <v>62</v>
      </c>
      <c r="C95" s="31">
        <v>4766.893</v>
      </c>
      <c r="D95" s="31">
        <v>4766.893</v>
      </c>
      <c r="E95" s="32">
        <v>4766.893</v>
      </c>
      <c r="F95" s="65">
        <f t="shared" si="1"/>
        <v>0</v>
      </c>
      <c r="G95" s="39"/>
    </row>
    <row r="96" spans="1:7" ht="38.25">
      <c r="A96" s="29" t="s">
        <v>63</v>
      </c>
      <c r="B96" s="59" t="s">
        <v>64</v>
      </c>
      <c r="C96" s="31">
        <v>19707.638889999998</v>
      </c>
      <c r="D96" s="31">
        <v>15566.49144</v>
      </c>
      <c r="E96" s="32">
        <v>15566.49144</v>
      </c>
      <c r="F96" s="65">
        <f t="shared" si="1"/>
        <v>-21.012905062418653</v>
      </c>
      <c r="G96" s="131" t="s">
        <v>211</v>
      </c>
    </row>
    <row r="97" spans="1:7" ht="63.75">
      <c r="A97" s="29" t="s">
        <v>65</v>
      </c>
      <c r="B97" s="59" t="s">
        <v>66</v>
      </c>
      <c r="C97" s="31">
        <v>45358.8</v>
      </c>
      <c r="D97" s="31">
        <v>37034.861689999998</v>
      </c>
      <c r="E97" s="32">
        <v>36651.175490000001</v>
      </c>
      <c r="F97" s="65">
        <f t="shared" si="1"/>
        <v>-18.351319501397754</v>
      </c>
      <c r="G97" s="132"/>
    </row>
    <row r="98" spans="1:7" ht="64.5" customHeight="1">
      <c r="A98" s="29" t="s">
        <v>67</v>
      </c>
      <c r="B98" s="59" t="s">
        <v>68</v>
      </c>
      <c r="C98" s="31">
        <v>175661.36131000001</v>
      </c>
      <c r="D98" s="31">
        <v>402882.83173999999</v>
      </c>
      <c r="E98" s="32">
        <v>398613.28983000002</v>
      </c>
      <c r="F98" s="65">
        <f t="shared" si="1"/>
        <v>129.3519922283927</v>
      </c>
      <c r="G98" s="57" t="s">
        <v>212</v>
      </c>
    </row>
    <row r="99" spans="1:7" ht="25.5">
      <c r="A99" s="8" t="s">
        <v>69</v>
      </c>
      <c r="B99" s="61" t="s">
        <v>70</v>
      </c>
      <c r="C99" s="27">
        <v>879346.61</v>
      </c>
      <c r="D99" s="27">
        <f>D100+D101+D102+D103+D104+D105</f>
        <v>879324.3566099999</v>
      </c>
      <c r="E99" s="28">
        <v>878683.89810999995</v>
      </c>
      <c r="F99" s="66">
        <f t="shared" si="1"/>
        <v>-2.5306733143821702E-3</v>
      </c>
      <c r="G99" s="50"/>
    </row>
    <row r="100" spans="1:7" ht="38.25">
      <c r="A100" s="29" t="s">
        <v>71</v>
      </c>
      <c r="B100" s="59" t="s">
        <v>72</v>
      </c>
      <c r="C100" s="31">
        <v>64641.061999999998</v>
      </c>
      <c r="D100" s="31">
        <v>68315.248609999995</v>
      </c>
      <c r="E100" s="32">
        <v>67674.790110000002</v>
      </c>
      <c r="F100" s="65">
        <f t="shared" si="1"/>
        <v>5.6839824351895629</v>
      </c>
      <c r="G100" s="39"/>
    </row>
    <row r="101" spans="1:7" ht="76.5">
      <c r="A101" s="29" t="s">
        <v>73</v>
      </c>
      <c r="B101" s="59" t="s">
        <v>74</v>
      </c>
      <c r="C101" s="31">
        <v>16147.5</v>
      </c>
      <c r="D101" s="31">
        <v>10080</v>
      </c>
      <c r="E101" s="32">
        <v>10080</v>
      </c>
      <c r="F101" s="65">
        <f t="shared" si="1"/>
        <v>-37.575476079888524</v>
      </c>
      <c r="G101" s="69" t="s">
        <v>211</v>
      </c>
    </row>
    <row r="102" spans="1:7" ht="76.5">
      <c r="A102" s="29" t="s">
        <v>75</v>
      </c>
      <c r="B102" s="59" t="s">
        <v>76</v>
      </c>
      <c r="C102" s="31">
        <v>9431.3169999999991</v>
      </c>
      <c r="D102" s="31">
        <v>9431.3169999999991</v>
      </c>
      <c r="E102" s="32">
        <v>9431.3169999999991</v>
      </c>
      <c r="F102" s="65">
        <f t="shared" si="1"/>
        <v>0</v>
      </c>
      <c r="G102" s="68"/>
    </row>
    <row r="103" spans="1:7" ht="63.75">
      <c r="A103" s="29" t="s">
        <v>77</v>
      </c>
      <c r="B103" s="30" t="s">
        <v>78</v>
      </c>
      <c r="C103" s="31">
        <v>7.1589999999999998</v>
      </c>
      <c r="D103" s="31">
        <v>47.591000000000001</v>
      </c>
      <c r="E103" s="32">
        <v>47.591000000000001</v>
      </c>
      <c r="F103" s="65">
        <f t="shared" si="1"/>
        <v>564.77161614750673</v>
      </c>
      <c r="G103" s="39"/>
    </row>
    <row r="104" spans="1:7" ht="76.5">
      <c r="A104" s="128" t="s">
        <v>207</v>
      </c>
      <c r="B104" s="129" t="s">
        <v>208</v>
      </c>
      <c r="C104" s="31">
        <v>1368.972</v>
      </c>
      <c r="D104" s="32">
        <v>0</v>
      </c>
      <c r="E104" s="32"/>
      <c r="F104" s="65">
        <f t="shared" si="1"/>
        <v>-100</v>
      </c>
      <c r="G104" s="69" t="s">
        <v>211</v>
      </c>
    </row>
    <row r="105" spans="1:7">
      <c r="A105" s="29" t="s">
        <v>79</v>
      </c>
      <c r="B105" s="59" t="s">
        <v>80</v>
      </c>
      <c r="C105" s="31">
        <v>787750.6</v>
      </c>
      <c r="D105" s="31">
        <v>791450.2</v>
      </c>
      <c r="E105" s="32">
        <v>791450.2</v>
      </c>
      <c r="F105" s="65">
        <f t="shared" si="1"/>
        <v>0.46964102597954138</v>
      </c>
      <c r="G105" s="39"/>
    </row>
    <row r="106" spans="1:7">
      <c r="A106" s="8" t="s">
        <v>81</v>
      </c>
      <c r="B106" s="61" t="s">
        <v>82</v>
      </c>
      <c r="C106" s="27">
        <v>35019.9</v>
      </c>
      <c r="D106" s="27">
        <v>95450.518660000002</v>
      </c>
      <c r="E106" s="28">
        <v>94750.517470000006</v>
      </c>
      <c r="F106" s="66">
        <f t="shared" si="1"/>
        <v>172.56079731809626</v>
      </c>
      <c r="G106" s="39"/>
    </row>
    <row r="107" spans="1:7" ht="63.75">
      <c r="A107" s="29" t="s">
        <v>83</v>
      </c>
      <c r="B107" s="59" t="s">
        <v>84</v>
      </c>
      <c r="C107" s="31"/>
      <c r="D107" s="31">
        <v>636.06399999999996</v>
      </c>
      <c r="E107" s="32">
        <v>636.06399999999996</v>
      </c>
      <c r="F107" s="65"/>
      <c r="G107" s="39"/>
    </row>
    <row r="108" spans="1:7" ht="76.5">
      <c r="A108" s="29" t="s">
        <v>85</v>
      </c>
      <c r="B108" s="59" t="s">
        <v>86</v>
      </c>
      <c r="C108" s="31"/>
      <c r="D108" s="31">
        <v>1056.76</v>
      </c>
      <c r="E108" s="32">
        <v>1056.76</v>
      </c>
      <c r="F108" s="65"/>
      <c r="G108" s="39"/>
    </row>
    <row r="109" spans="1:7" ht="127.5">
      <c r="A109" s="29" t="s">
        <v>87</v>
      </c>
      <c r="B109" s="59" t="s">
        <v>88</v>
      </c>
      <c r="C109" s="31">
        <v>25019.9</v>
      </c>
      <c r="D109" s="31">
        <v>25019.9</v>
      </c>
      <c r="E109" s="32">
        <v>25019.9</v>
      </c>
      <c r="F109" s="65">
        <f t="shared" si="1"/>
        <v>0</v>
      </c>
      <c r="G109" s="39"/>
    </row>
    <row r="110" spans="1:7" ht="38.25">
      <c r="A110" s="29" t="s">
        <v>89</v>
      </c>
      <c r="B110" s="59" t="s">
        <v>90</v>
      </c>
      <c r="C110" s="31">
        <v>10000</v>
      </c>
      <c r="D110" s="31">
        <v>10000</v>
      </c>
      <c r="E110" s="32">
        <v>10000</v>
      </c>
      <c r="F110" s="65">
        <f t="shared" si="1"/>
        <v>0</v>
      </c>
      <c r="G110" s="39"/>
    </row>
    <row r="111" spans="1:7" ht="54" customHeight="1">
      <c r="A111" s="29" t="s">
        <v>91</v>
      </c>
      <c r="B111" s="59" t="s">
        <v>92</v>
      </c>
      <c r="C111" s="30"/>
      <c r="D111" s="31">
        <v>58737.79466</v>
      </c>
      <c r="E111" s="32">
        <v>58037.793469999997</v>
      </c>
      <c r="F111" s="65"/>
      <c r="G111" s="50" t="s">
        <v>213</v>
      </c>
    </row>
    <row r="112" spans="1:7">
      <c r="A112" s="2" t="s">
        <v>93</v>
      </c>
      <c r="B112" s="60" t="s">
        <v>94</v>
      </c>
      <c r="C112" s="3"/>
      <c r="D112" s="25">
        <v>3629.6</v>
      </c>
      <c r="E112" s="26">
        <v>3629.6</v>
      </c>
      <c r="F112" s="65"/>
      <c r="G112" s="58"/>
    </row>
    <row r="113" spans="1:7" ht="25.5">
      <c r="A113" s="8" t="s">
        <v>95</v>
      </c>
      <c r="B113" s="61" t="s">
        <v>96</v>
      </c>
      <c r="C113" s="9"/>
      <c r="D113" s="27">
        <v>3629.6</v>
      </c>
      <c r="E113" s="28">
        <v>3629.6</v>
      </c>
      <c r="F113" s="65"/>
      <c r="G113" s="39"/>
    </row>
    <row r="114" spans="1:7" ht="76.5">
      <c r="A114" s="29" t="s">
        <v>97</v>
      </c>
      <c r="B114" s="59" t="s">
        <v>98</v>
      </c>
      <c r="C114" s="30"/>
      <c r="D114" s="31">
        <v>38.6</v>
      </c>
      <c r="E114" s="32">
        <v>38.6</v>
      </c>
      <c r="F114" s="65"/>
      <c r="G114" s="50" t="s">
        <v>214</v>
      </c>
    </row>
    <row r="115" spans="1:7" ht="39">
      <c r="A115" s="29" t="s">
        <v>99</v>
      </c>
      <c r="B115" s="59" t="s">
        <v>96</v>
      </c>
      <c r="C115" s="30"/>
      <c r="D115" s="31">
        <v>3591</v>
      </c>
      <c r="E115" s="32">
        <v>3591</v>
      </c>
      <c r="F115" s="65"/>
      <c r="G115" s="50" t="s">
        <v>215</v>
      </c>
    </row>
    <row r="116" spans="1:7" ht="76.5">
      <c r="A116" s="2" t="s">
        <v>100</v>
      </c>
      <c r="B116" s="60" t="s">
        <v>101</v>
      </c>
      <c r="C116" s="3"/>
      <c r="D116" s="25">
        <v>519.47559999999999</v>
      </c>
      <c r="E116" s="26">
        <v>848.59146999999996</v>
      </c>
      <c r="F116" s="65"/>
      <c r="G116" s="39"/>
    </row>
    <row r="117" spans="1:7" ht="102">
      <c r="A117" s="8" t="s">
        <v>102</v>
      </c>
      <c r="B117" s="61" t="s">
        <v>103</v>
      </c>
      <c r="C117" s="9"/>
      <c r="D117" s="27">
        <v>519.47559999999999</v>
      </c>
      <c r="E117" s="28">
        <v>848.59146999999996</v>
      </c>
      <c r="F117" s="65"/>
      <c r="G117" s="39"/>
    </row>
    <row r="118" spans="1:7" ht="89.25">
      <c r="A118" s="29" t="s">
        <v>104</v>
      </c>
      <c r="B118" s="59" t="s">
        <v>105</v>
      </c>
      <c r="C118" s="30"/>
      <c r="D118" s="31">
        <v>519.47559999999999</v>
      </c>
      <c r="E118" s="32">
        <v>848.59146999999996</v>
      </c>
      <c r="F118" s="65"/>
      <c r="G118" s="39"/>
    </row>
    <row r="119" spans="1:7" ht="51">
      <c r="A119" s="2" t="s">
        <v>107</v>
      </c>
      <c r="B119" s="60" t="s">
        <v>108</v>
      </c>
      <c r="C119" s="4"/>
      <c r="D119" s="5">
        <v>0</v>
      </c>
      <c r="E119" s="6">
        <f>E120</f>
        <v>-6045.5885500000004</v>
      </c>
      <c r="F119" s="65"/>
      <c r="G119" s="7"/>
    </row>
    <row r="120" spans="1:7" ht="51">
      <c r="A120" s="8" t="s">
        <v>109</v>
      </c>
      <c r="B120" s="61" t="s">
        <v>110</v>
      </c>
      <c r="C120" s="10"/>
      <c r="D120" s="11">
        <v>0</v>
      </c>
      <c r="E120" s="12">
        <f>E121</f>
        <v>-6045.5885500000004</v>
      </c>
      <c r="F120" s="65"/>
      <c r="G120" s="7"/>
    </row>
    <row r="121" spans="1:7" ht="51.75">
      <c r="A121" s="13" t="s">
        <v>111</v>
      </c>
      <c r="B121" s="63" t="s">
        <v>112</v>
      </c>
      <c r="C121" s="33"/>
      <c r="D121" s="33"/>
      <c r="E121" s="34">
        <v>-6045.5885500000004</v>
      </c>
      <c r="F121" s="65"/>
      <c r="G121" s="39"/>
    </row>
    <row r="122" spans="1:7">
      <c r="A122" s="35" t="s">
        <v>106</v>
      </c>
      <c r="B122" s="64"/>
      <c r="C122" s="37">
        <v>2731249.5656900001</v>
      </c>
      <c r="D122" s="38">
        <f>D81+D7</f>
        <v>3968985.3569499995</v>
      </c>
      <c r="E122" s="38">
        <f>E81+E7</f>
        <v>3466943.6898899996</v>
      </c>
      <c r="F122" s="66">
        <f t="shared" ref="F122" si="2">D122*100/C122-100</f>
        <v>45.31756478091404</v>
      </c>
      <c r="G122" s="39"/>
    </row>
    <row r="123" spans="1:7">
      <c r="A123" s="15"/>
      <c r="B123" s="15"/>
      <c r="C123" s="15"/>
      <c r="D123" s="15"/>
      <c r="E123" s="15"/>
    </row>
    <row r="124" spans="1:7">
      <c r="C124" s="127"/>
      <c r="D124" s="127"/>
      <c r="E124" s="127"/>
    </row>
  </sheetData>
  <mergeCells count="17">
    <mergeCell ref="A1:G1"/>
    <mergeCell ref="F4:F5"/>
    <mergeCell ref="G4:G5"/>
    <mergeCell ref="G89:G90"/>
    <mergeCell ref="G96:G97"/>
    <mergeCell ref="A2:E2"/>
    <mergeCell ref="A3:E3"/>
    <mergeCell ref="A4:A5"/>
    <mergeCell ref="E4:E5"/>
    <mergeCell ref="B4:B5"/>
    <mergeCell ref="C4:D4"/>
    <mergeCell ref="G9:G15"/>
    <mergeCell ref="G16:G20"/>
    <mergeCell ref="G22:G23"/>
    <mergeCell ref="G34:G35"/>
    <mergeCell ref="G39:G44"/>
    <mergeCell ref="G55:G76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opLeftCell="A31" workbookViewId="0">
      <selection activeCell="G23" sqref="G23"/>
    </sheetView>
  </sheetViews>
  <sheetFormatPr defaultRowHeight="15"/>
  <cols>
    <col min="1" max="1" width="42.42578125" customWidth="1"/>
    <col min="2" max="2" width="9.7109375" customWidth="1"/>
    <col min="3" max="3" width="13.140625" customWidth="1"/>
    <col min="4" max="4" width="11.85546875" customWidth="1"/>
    <col min="5" max="5" width="11.42578125" customWidth="1"/>
    <col min="6" max="6" width="14.85546875" customWidth="1"/>
    <col min="7" max="7" width="37.28515625" customWidth="1"/>
  </cols>
  <sheetData>
    <row r="1" spans="1:7" ht="27.75" customHeight="1">
      <c r="A1" s="147" t="s">
        <v>119</v>
      </c>
      <c r="B1" s="147"/>
      <c r="C1" s="147"/>
      <c r="D1" s="147"/>
      <c r="E1" s="147"/>
      <c r="F1" s="147"/>
      <c r="G1" s="147"/>
    </row>
    <row r="2" spans="1:7">
      <c r="A2" s="136"/>
      <c r="B2" s="136"/>
      <c r="C2" s="136"/>
      <c r="D2" s="136"/>
      <c r="E2" s="136"/>
      <c r="F2" s="14"/>
      <c r="G2" s="14"/>
    </row>
    <row r="3" spans="1:7" ht="27.75" customHeight="1">
      <c r="A3" s="141" t="s">
        <v>120</v>
      </c>
      <c r="B3" s="137" t="s">
        <v>121</v>
      </c>
      <c r="C3" s="152" t="s">
        <v>122</v>
      </c>
      <c r="D3" s="152"/>
      <c r="E3" s="40" t="s">
        <v>123</v>
      </c>
      <c r="F3" s="148" t="s">
        <v>118</v>
      </c>
      <c r="G3" s="148" t="s">
        <v>117</v>
      </c>
    </row>
    <row r="4" spans="1:7" ht="25.5">
      <c r="A4" s="141"/>
      <c r="B4" s="138"/>
      <c r="C4" s="16" t="s">
        <v>115</v>
      </c>
      <c r="D4" s="17" t="s">
        <v>114</v>
      </c>
      <c r="E4" s="41" t="s">
        <v>124</v>
      </c>
      <c r="F4" s="148"/>
      <c r="G4" s="148"/>
    </row>
    <row r="5" spans="1:7">
      <c r="A5" s="19" t="s">
        <v>4</v>
      </c>
      <c r="B5" s="18" t="s">
        <v>5</v>
      </c>
      <c r="C5" s="19" t="s">
        <v>6</v>
      </c>
      <c r="D5" s="19" t="s">
        <v>7</v>
      </c>
      <c r="E5" s="20" t="s">
        <v>125</v>
      </c>
      <c r="F5" s="20" t="s">
        <v>126</v>
      </c>
      <c r="G5" s="20" t="s">
        <v>127</v>
      </c>
    </row>
    <row r="6" spans="1:7">
      <c r="A6" s="22" t="s">
        <v>128</v>
      </c>
      <c r="B6" s="21" t="s">
        <v>129</v>
      </c>
      <c r="C6" s="42">
        <v>202507.32021000001</v>
      </c>
      <c r="D6" s="42">
        <v>190441.35745000001</v>
      </c>
      <c r="E6" s="43">
        <v>186136.46327000001</v>
      </c>
      <c r="F6" s="44">
        <f>D6*100/C6-100</f>
        <v>-5.9582847412565627</v>
      </c>
      <c r="G6" s="39"/>
    </row>
    <row r="7" spans="1:7" ht="38.25">
      <c r="A7" s="45" t="s">
        <v>130</v>
      </c>
      <c r="B7" s="46" t="s">
        <v>131</v>
      </c>
      <c r="C7" s="47">
        <v>4185.1488799999997</v>
      </c>
      <c r="D7" s="47">
        <v>3938.7828800000002</v>
      </c>
      <c r="E7" s="48">
        <v>3850.28881</v>
      </c>
      <c r="F7" s="49">
        <f t="shared" ref="F7:F44" si="0">D7*100/C7-100</f>
        <v>-5.8866723039969742</v>
      </c>
      <c r="G7" s="39"/>
    </row>
    <row r="8" spans="1:7" ht="51">
      <c r="A8" s="45" t="s">
        <v>132</v>
      </c>
      <c r="B8" s="46" t="s">
        <v>133</v>
      </c>
      <c r="C8" s="47">
        <v>150</v>
      </c>
      <c r="D8" s="47">
        <v>150</v>
      </c>
      <c r="E8" s="48">
        <v>148.51528999999999</v>
      </c>
      <c r="F8" s="49">
        <f t="shared" si="0"/>
        <v>0</v>
      </c>
      <c r="G8" s="39"/>
    </row>
    <row r="9" spans="1:7" ht="51">
      <c r="A9" s="45" t="s">
        <v>134</v>
      </c>
      <c r="B9" s="46" t="s">
        <v>135</v>
      </c>
      <c r="C9" s="47">
        <v>96952.53039</v>
      </c>
      <c r="D9" s="47">
        <v>100220.44596</v>
      </c>
      <c r="E9" s="48">
        <v>97155.117989999999</v>
      </c>
      <c r="F9" s="49">
        <f t="shared" si="0"/>
        <v>3.3706346362023965</v>
      </c>
      <c r="G9" s="39"/>
    </row>
    <row r="10" spans="1:7">
      <c r="A10" s="45" t="s">
        <v>136</v>
      </c>
      <c r="B10" s="46" t="s">
        <v>137</v>
      </c>
      <c r="C10" s="47">
        <v>7.1589999999999998</v>
      </c>
      <c r="D10" s="47">
        <v>47.591000000000001</v>
      </c>
      <c r="E10" s="48">
        <v>47.591000000000001</v>
      </c>
      <c r="F10" s="49">
        <f t="shared" si="0"/>
        <v>564.77161614750673</v>
      </c>
      <c r="G10" s="39"/>
    </row>
    <row r="11" spans="1:7" ht="38.25">
      <c r="A11" s="45" t="s">
        <v>138</v>
      </c>
      <c r="B11" s="46" t="s">
        <v>139</v>
      </c>
      <c r="C11" s="47">
        <v>16797.330000000002</v>
      </c>
      <c r="D11" s="47">
        <v>18019.470069999999</v>
      </c>
      <c r="E11" s="48">
        <v>18016.919569999998</v>
      </c>
      <c r="F11" s="49">
        <f t="shared" si="0"/>
        <v>7.2757996062469346</v>
      </c>
      <c r="G11" s="39"/>
    </row>
    <row r="12" spans="1:7">
      <c r="A12" s="45" t="s">
        <v>140</v>
      </c>
      <c r="B12" s="46" t="s">
        <v>141</v>
      </c>
      <c r="C12" s="47">
        <v>700</v>
      </c>
      <c r="D12" s="47">
        <v>148.2175</v>
      </c>
      <c r="E12" s="48">
        <v>0</v>
      </c>
      <c r="F12" s="49">
        <f t="shared" si="0"/>
        <v>-78.826071428571424</v>
      </c>
      <c r="G12" s="39"/>
    </row>
    <row r="13" spans="1:7">
      <c r="A13" s="45" t="s">
        <v>142</v>
      </c>
      <c r="B13" s="46" t="s">
        <v>143</v>
      </c>
      <c r="C13" s="47">
        <v>83715.151939999996</v>
      </c>
      <c r="D13" s="47">
        <v>67916.850040000005</v>
      </c>
      <c r="E13" s="48">
        <v>66918.030610000002</v>
      </c>
      <c r="F13" s="49">
        <f t="shared" si="0"/>
        <v>-18.87149641838181</v>
      </c>
      <c r="G13" s="39"/>
    </row>
    <row r="14" spans="1:7" ht="25.5">
      <c r="A14" s="22" t="s">
        <v>144</v>
      </c>
      <c r="B14" s="21" t="s">
        <v>145</v>
      </c>
      <c r="C14" s="42">
        <v>1070.4000000000001</v>
      </c>
      <c r="D14" s="42">
        <v>3224.2399300000002</v>
      </c>
      <c r="E14" s="43">
        <v>3097.0902900000001</v>
      </c>
      <c r="F14" s="44">
        <f t="shared" si="0"/>
        <v>201.21822963378173</v>
      </c>
      <c r="G14" s="39"/>
    </row>
    <row r="15" spans="1:7" ht="63.75" customHeight="1">
      <c r="A15" s="45" t="s">
        <v>146</v>
      </c>
      <c r="B15" s="46" t="s">
        <v>147</v>
      </c>
      <c r="C15" s="47">
        <v>1070.4000000000001</v>
      </c>
      <c r="D15" s="47">
        <v>3224.2399300000002</v>
      </c>
      <c r="E15" s="48">
        <v>3097.0902900000001</v>
      </c>
      <c r="F15" s="49">
        <f>D15*100/C15-100</f>
        <v>201.21822963378173</v>
      </c>
      <c r="G15" s="50" t="s">
        <v>206</v>
      </c>
    </row>
    <row r="16" spans="1:7">
      <c r="A16" s="22" t="s">
        <v>148</v>
      </c>
      <c r="B16" s="21" t="s">
        <v>149</v>
      </c>
      <c r="C16" s="42">
        <v>79225.487169999993</v>
      </c>
      <c r="D16" s="42">
        <v>262370.99901999999</v>
      </c>
      <c r="E16" s="43">
        <v>260350.35897999999</v>
      </c>
      <c r="F16" s="44">
        <f t="shared" si="0"/>
        <v>231.16994087648982</v>
      </c>
      <c r="G16" s="39"/>
    </row>
    <row r="17" spans="1:7">
      <c r="A17" s="45" t="s">
        <v>150</v>
      </c>
      <c r="B17" s="46" t="s">
        <v>151</v>
      </c>
      <c r="C17" s="7"/>
      <c r="D17" s="47">
        <v>86.128069999999994</v>
      </c>
      <c r="E17" s="48">
        <v>1.6070000000000001E-2</v>
      </c>
      <c r="F17" s="49"/>
      <c r="G17" s="39"/>
    </row>
    <row r="18" spans="1:7" ht="90" customHeight="1">
      <c r="A18" s="45" t="s">
        <v>152</v>
      </c>
      <c r="B18" s="46" t="s">
        <v>153</v>
      </c>
      <c r="C18" s="47">
        <v>43288.224499999997</v>
      </c>
      <c r="D18" s="47">
        <v>221533.79834000001</v>
      </c>
      <c r="E18" s="48">
        <v>219681.75065</v>
      </c>
      <c r="F18" s="49">
        <f t="shared" si="0"/>
        <v>411.76457546786202</v>
      </c>
      <c r="G18" s="51" t="s">
        <v>154</v>
      </c>
    </row>
    <row r="19" spans="1:7" ht="25.5">
      <c r="A19" s="45" t="s">
        <v>155</v>
      </c>
      <c r="B19" s="46" t="s">
        <v>156</v>
      </c>
      <c r="C19" s="47">
        <v>35937.262669999996</v>
      </c>
      <c r="D19" s="47">
        <v>40751.072610000003</v>
      </c>
      <c r="E19" s="48">
        <v>40668.592259999998</v>
      </c>
      <c r="F19" s="49">
        <f t="shared" si="0"/>
        <v>13.395037858625003</v>
      </c>
      <c r="G19" s="39"/>
    </row>
    <row r="20" spans="1:7">
      <c r="A20" s="22" t="s">
        <v>157</v>
      </c>
      <c r="B20" s="21" t="s">
        <v>158</v>
      </c>
      <c r="C20" s="42">
        <v>1043112.36385</v>
      </c>
      <c r="D20" s="42">
        <v>2341833.5220599999</v>
      </c>
      <c r="E20" s="43">
        <v>1632708.9175100001</v>
      </c>
      <c r="F20" s="44">
        <f t="shared" si="0"/>
        <v>124.50443530518413</v>
      </c>
      <c r="G20" s="39"/>
    </row>
    <row r="21" spans="1:7" ht="38.25" customHeight="1">
      <c r="A21" s="45" t="s">
        <v>159</v>
      </c>
      <c r="B21" s="46" t="s">
        <v>160</v>
      </c>
      <c r="C21" s="47">
        <v>554757.09768999997</v>
      </c>
      <c r="D21" s="47">
        <v>1964685.0769799999</v>
      </c>
      <c r="E21" s="48">
        <v>1368865.22373</v>
      </c>
      <c r="F21" s="49">
        <f t="shared" si="0"/>
        <v>254.1523101121046</v>
      </c>
      <c r="G21" s="52" t="s">
        <v>216</v>
      </c>
    </row>
    <row r="22" spans="1:7">
      <c r="A22" s="45" t="s">
        <v>161</v>
      </c>
      <c r="B22" s="46" t="s">
        <v>162</v>
      </c>
      <c r="C22" s="47">
        <v>481192.69004999998</v>
      </c>
      <c r="D22" s="47">
        <v>369424.93899</v>
      </c>
      <c r="E22" s="48">
        <v>256297.75917</v>
      </c>
      <c r="F22" s="49">
        <f t="shared" si="0"/>
        <v>-23.227233782039875</v>
      </c>
      <c r="G22" s="53"/>
    </row>
    <row r="23" spans="1:7">
      <c r="A23" s="45" t="s">
        <v>163</v>
      </c>
      <c r="B23" s="46" t="s">
        <v>164</v>
      </c>
      <c r="C23" s="47">
        <v>7162.57611</v>
      </c>
      <c r="D23" s="47">
        <v>7723.5060899999999</v>
      </c>
      <c r="E23" s="48">
        <v>7545.9346100000002</v>
      </c>
      <c r="F23" s="49">
        <f t="shared" si="0"/>
        <v>7.831399923511583</v>
      </c>
      <c r="G23" s="53"/>
    </row>
    <row r="24" spans="1:7">
      <c r="A24" s="22" t="s">
        <v>165</v>
      </c>
      <c r="B24" s="21" t="s">
        <v>166</v>
      </c>
      <c r="C24" s="42">
        <v>1100288.65601</v>
      </c>
      <c r="D24" s="42">
        <v>1160956.35482</v>
      </c>
      <c r="E24" s="43">
        <v>1155730.1387799999</v>
      </c>
      <c r="F24" s="44">
        <f t="shared" si="0"/>
        <v>5.5137984454007238</v>
      </c>
      <c r="G24" s="53"/>
    </row>
    <row r="25" spans="1:7">
      <c r="A25" s="45" t="s">
        <v>167</v>
      </c>
      <c r="B25" s="46" t="s">
        <v>168</v>
      </c>
      <c r="C25" s="47">
        <v>318899.88488999999</v>
      </c>
      <c r="D25" s="47">
        <v>321852.60142000002</v>
      </c>
      <c r="E25" s="48">
        <v>320911.82854000002</v>
      </c>
      <c r="F25" s="49">
        <f t="shared" si="0"/>
        <v>0.92590705418990638</v>
      </c>
      <c r="G25" s="53"/>
    </row>
    <row r="26" spans="1:7">
      <c r="A26" s="45" t="s">
        <v>169</v>
      </c>
      <c r="B26" s="46" t="s">
        <v>170</v>
      </c>
      <c r="C26" s="47">
        <v>619117.45348000003</v>
      </c>
      <c r="D26" s="47">
        <v>671685.37727000006</v>
      </c>
      <c r="E26" s="48">
        <v>668772.51162999996</v>
      </c>
      <c r="F26" s="49">
        <f t="shared" si="0"/>
        <v>8.4907836945188109</v>
      </c>
      <c r="G26" s="53"/>
    </row>
    <row r="27" spans="1:7">
      <c r="A27" s="45" t="s">
        <v>171</v>
      </c>
      <c r="B27" s="46" t="s">
        <v>172</v>
      </c>
      <c r="C27" s="47">
        <v>109349.83645</v>
      </c>
      <c r="D27" s="47">
        <v>111655.59884000001</v>
      </c>
      <c r="E27" s="48">
        <v>110703.71574</v>
      </c>
      <c r="F27" s="49">
        <f t="shared" si="0"/>
        <v>2.108610734918031</v>
      </c>
      <c r="G27" s="53"/>
    </row>
    <row r="28" spans="1:7">
      <c r="A28" s="45" t="s">
        <v>173</v>
      </c>
      <c r="B28" s="46" t="s">
        <v>174</v>
      </c>
      <c r="C28" s="47">
        <v>2195.3333400000001</v>
      </c>
      <c r="D28" s="47">
        <v>2285.3672799999999</v>
      </c>
      <c r="E28" s="48">
        <v>2285.3672799999999</v>
      </c>
      <c r="F28" s="49">
        <f t="shared" si="0"/>
        <v>4.1011512174274145</v>
      </c>
      <c r="G28" s="53"/>
    </row>
    <row r="29" spans="1:7">
      <c r="A29" s="45" t="s">
        <v>175</v>
      </c>
      <c r="B29" s="46" t="s">
        <v>176</v>
      </c>
      <c r="C29" s="47">
        <v>50726.147850000001</v>
      </c>
      <c r="D29" s="47">
        <v>53477.41001</v>
      </c>
      <c r="E29" s="48">
        <v>53056.71559</v>
      </c>
      <c r="F29" s="49">
        <f t="shared" si="0"/>
        <v>5.4237553542122612</v>
      </c>
      <c r="G29" s="53"/>
    </row>
    <row r="30" spans="1:7">
      <c r="A30" s="22" t="s">
        <v>177</v>
      </c>
      <c r="B30" s="21" t="s">
        <v>178</v>
      </c>
      <c r="C30" s="42">
        <v>244011.01624999999</v>
      </c>
      <c r="D30" s="42">
        <v>282052.99427000002</v>
      </c>
      <c r="E30" s="43">
        <v>281712.848</v>
      </c>
      <c r="F30" s="44">
        <f t="shared" si="0"/>
        <v>15.590270720000746</v>
      </c>
      <c r="G30" s="53"/>
    </row>
    <row r="31" spans="1:7" ht="40.5" customHeight="1">
      <c r="A31" s="45" t="s">
        <v>179</v>
      </c>
      <c r="B31" s="46" t="s">
        <v>180</v>
      </c>
      <c r="C31" s="47">
        <v>205634.53094</v>
      </c>
      <c r="D31" s="47">
        <v>241555.55642000001</v>
      </c>
      <c r="E31" s="48">
        <v>241555.36142999999</v>
      </c>
      <c r="F31" s="49">
        <f t="shared" si="0"/>
        <v>17.468382044492827</v>
      </c>
      <c r="G31" s="50" t="s">
        <v>181</v>
      </c>
    </row>
    <row r="32" spans="1:7" ht="25.5">
      <c r="A32" s="45" t="s">
        <v>182</v>
      </c>
      <c r="B32" s="46" t="s">
        <v>183</v>
      </c>
      <c r="C32" s="47">
        <v>38376.485309999996</v>
      </c>
      <c r="D32" s="47">
        <v>40497.437850000002</v>
      </c>
      <c r="E32" s="48">
        <v>40157.486570000001</v>
      </c>
      <c r="F32" s="49">
        <f t="shared" si="0"/>
        <v>5.5266982446861448</v>
      </c>
      <c r="G32" s="50"/>
    </row>
    <row r="33" spans="1:7">
      <c r="A33" s="22" t="s">
        <v>184</v>
      </c>
      <c r="B33" s="21" t="s">
        <v>185</v>
      </c>
      <c r="C33" s="42">
        <v>60459.016000000003</v>
      </c>
      <c r="D33" s="42">
        <v>52501.62917</v>
      </c>
      <c r="E33" s="43">
        <v>52083.920689999999</v>
      </c>
      <c r="F33" s="44">
        <f t="shared" si="0"/>
        <v>-13.161621469327258</v>
      </c>
      <c r="G33" s="39"/>
    </row>
    <row r="34" spans="1:7">
      <c r="A34" s="45" t="s">
        <v>186</v>
      </c>
      <c r="B34" s="46" t="s">
        <v>187</v>
      </c>
      <c r="C34" s="47">
        <v>8900</v>
      </c>
      <c r="D34" s="47">
        <v>8376.2165199999999</v>
      </c>
      <c r="E34" s="48">
        <v>8376.2165000000005</v>
      </c>
      <c r="F34" s="49">
        <f t="shared" si="0"/>
        <v>-5.8852076404494369</v>
      </c>
      <c r="G34" s="39"/>
    </row>
    <row r="35" spans="1:7">
      <c r="A35" s="45" t="s">
        <v>188</v>
      </c>
      <c r="B35" s="46" t="s">
        <v>189</v>
      </c>
      <c r="C35" s="47">
        <v>15704.972</v>
      </c>
      <c r="D35" s="47">
        <v>14288.832</v>
      </c>
      <c r="E35" s="48">
        <v>13899.463</v>
      </c>
      <c r="F35" s="49">
        <f t="shared" si="0"/>
        <v>-9.0171443794996975</v>
      </c>
      <c r="G35" s="39"/>
    </row>
    <row r="36" spans="1:7">
      <c r="A36" s="45" t="s">
        <v>190</v>
      </c>
      <c r="B36" s="46" t="s">
        <v>191</v>
      </c>
      <c r="C36" s="47">
        <v>35854.044000000002</v>
      </c>
      <c r="D36" s="47">
        <v>29836.58065</v>
      </c>
      <c r="E36" s="48">
        <v>29808.241190000001</v>
      </c>
      <c r="F36" s="49">
        <f t="shared" si="0"/>
        <v>-16.783220743523387</v>
      </c>
      <c r="G36" s="39"/>
    </row>
    <row r="37" spans="1:7">
      <c r="A37" s="22" t="s">
        <v>192</v>
      </c>
      <c r="B37" s="21" t="s">
        <v>193</v>
      </c>
      <c r="C37" s="42">
        <v>14031.706200000001</v>
      </c>
      <c r="D37" s="42">
        <v>14836.624959999999</v>
      </c>
      <c r="E37" s="43">
        <v>14836.538909999999</v>
      </c>
      <c r="F37" s="44">
        <f t="shared" si="0"/>
        <v>5.7364282613043684</v>
      </c>
      <c r="G37" s="39"/>
    </row>
    <row r="38" spans="1:7">
      <c r="A38" s="45" t="s">
        <v>194</v>
      </c>
      <c r="B38" s="46" t="s">
        <v>195</v>
      </c>
      <c r="C38" s="47">
        <v>14031.706200000001</v>
      </c>
      <c r="D38" s="47">
        <v>12869.575930000001</v>
      </c>
      <c r="E38" s="48">
        <v>12869.536239999999</v>
      </c>
      <c r="F38" s="49">
        <f t="shared" si="0"/>
        <v>-8.282173624758471</v>
      </c>
      <c r="G38" s="39"/>
    </row>
    <row r="39" spans="1:7">
      <c r="A39" s="45" t="s">
        <v>196</v>
      </c>
      <c r="B39" s="46" t="s">
        <v>197</v>
      </c>
      <c r="C39" s="54"/>
      <c r="D39" s="47">
        <v>1967.0490299999999</v>
      </c>
      <c r="E39" s="48">
        <v>1967.0026700000001</v>
      </c>
      <c r="F39" s="49"/>
      <c r="G39" s="39"/>
    </row>
    <row r="40" spans="1:7" ht="25.5">
      <c r="A40" s="22" t="s">
        <v>198</v>
      </c>
      <c r="B40" s="21" t="s">
        <v>199</v>
      </c>
      <c r="C40" s="42">
        <v>550</v>
      </c>
      <c r="D40" s="42">
        <v>2.0462799999999999</v>
      </c>
      <c r="E40" s="43">
        <v>2.0462799999999999</v>
      </c>
      <c r="F40" s="44">
        <f t="shared" si="0"/>
        <v>-99.627949090909084</v>
      </c>
      <c r="G40" s="39"/>
    </row>
    <row r="41" spans="1:7" ht="25.5">
      <c r="A41" s="45" t="s">
        <v>200</v>
      </c>
      <c r="B41" s="46" t="s">
        <v>201</v>
      </c>
      <c r="C41" s="47">
        <v>550</v>
      </c>
      <c r="D41" s="47">
        <v>2.0462799999999999</v>
      </c>
      <c r="E41" s="48">
        <v>2.0462799999999999</v>
      </c>
      <c r="F41" s="49">
        <f t="shared" si="0"/>
        <v>-99.627949090909084</v>
      </c>
      <c r="G41" s="39"/>
    </row>
    <row r="42" spans="1:7" ht="38.25">
      <c r="A42" s="22" t="s">
        <v>202</v>
      </c>
      <c r="B42" s="21" t="s">
        <v>203</v>
      </c>
      <c r="C42" s="42">
        <v>16793.599999999999</v>
      </c>
      <c r="D42" s="42">
        <v>16793.599999999999</v>
      </c>
      <c r="E42" s="43">
        <v>16793.599999999999</v>
      </c>
      <c r="F42" s="44">
        <f t="shared" si="0"/>
        <v>0</v>
      </c>
      <c r="G42" s="39"/>
    </row>
    <row r="43" spans="1:7" ht="38.25">
      <c r="A43" s="45" t="s">
        <v>204</v>
      </c>
      <c r="B43" s="46" t="s">
        <v>205</v>
      </c>
      <c r="C43" s="47">
        <v>16793.599999999999</v>
      </c>
      <c r="D43" s="47">
        <v>16793.599999999999</v>
      </c>
      <c r="E43" s="48">
        <v>16793.599999999999</v>
      </c>
      <c r="F43" s="49">
        <f t="shared" si="0"/>
        <v>0</v>
      </c>
      <c r="G43" s="39"/>
    </row>
    <row r="44" spans="1:7">
      <c r="A44" s="35" t="s">
        <v>106</v>
      </c>
      <c r="B44" s="36"/>
      <c r="C44" s="55">
        <v>2762049.5656900001</v>
      </c>
      <c r="D44" s="55">
        <v>4325013.3679600004</v>
      </c>
      <c r="E44" s="56">
        <f>E42+E40+E37+E33+E30+E24+E20+E16+E14+E6</f>
        <v>3603451.9227100001</v>
      </c>
      <c r="F44" s="44">
        <f t="shared" si="0"/>
        <v>56.587101900162651</v>
      </c>
      <c r="G44" s="39"/>
    </row>
    <row r="45" spans="1:7">
      <c r="E45">
        <f>E44/D44*100</f>
        <v>83.316549941894337</v>
      </c>
    </row>
  </sheetData>
  <mergeCells count="7">
    <mergeCell ref="A1:G1"/>
    <mergeCell ref="A2:E2"/>
    <mergeCell ref="A3:A4"/>
    <mergeCell ref="B3:B4"/>
    <mergeCell ref="C3:D3"/>
    <mergeCell ref="F3:F4"/>
    <mergeCell ref="G3:G4"/>
  </mergeCells>
  <pageMargins left="0.7" right="0.7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04A3FE-6EEB-46A8-B66A-2C381F6651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2024-03-05T09:41:15Z</cp:lastPrinted>
  <dcterms:created xsi:type="dcterms:W3CDTF">2024-02-29T09:35:24Z</dcterms:created>
  <dcterms:modified xsi:type="dcterms:W3CDTF">2024-03-12T08:31:33Z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23.2.7300.560300720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