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990"/>
  </bookViews>
  <sheets>
    <sheet name="Table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/>
  <c r="H23"/>
  <c r="H9"/>
  <c r="H8" s="1"/>
  <c r="H7" s="1"/>
  <c r="H158" s="1"/>
  <c r="G144"/>
  <c r="G138" s="1"/>
  <c r="G127"/>
  <c r="G119"/>
  <c r="G118"/>
  <c r="G117"/>
  <c r="G126"/>
  <c r="G130"/>
  <c r="G129"/>
  <c r="G154"/>
  <c r="G151"/>
  <c r="G146"/>
  <c r="G131"/>
  <c r="G112"/>
  <c r="J158"/>
  <c r="I158"/>
  <c r="E151"/>
  <c r="E110" s="1"/>
  <c r="E158" s="1"/>
  <c r="F158"/>
  <c r="F110"/>
  <c r="F154"/>
  <c r="F151"/>
  <c r="F146"/>
  <c r="F138"/>
  <c r="F131"/>
  <c r="F116"/>
  <c r="F112"/>
  <c r="E138"/>
  <c r="E111" s="1"/>
  <c r="E146"/>
  <c r="E131"/>
  <c r="E112"/>
  <c r="E116"/>
  <c r="G116" l="1"/>
  <c r="G111" s="1"/>
  <c r="G110" s="1"/>
  <c r="G158" s="1"/>
  <c r="F111"/>
  <c r="G106"/>
  <c r="F106"/>
  <c r="F42"/>
  <c r="F68"/>
  <c r="F95"/>
  <c r="F24"/>
  <c r="G24"/>
  <c r="E24"/>
  <c r="G68"/>
  <c r="E68"/>
  <c r="G95"/>
  <c r="E95"/>
  <c r="F103" l="1"/>
  <c r="G103"/>
  <c r="E103"/>
  <c r="E67" s="1"/>
  <c r="G93"/>
  <c r="F93"/>
  <c r="G90"/>
  <c r="F90"/>
  <c r="F65"/>
  <c r="G65"/>
  <c r="E65"/>
  <c r="F62"/>
  <c r="G62"/>
  <c r="E62"/>
  <c r="F60"/>
  <c r="G60"/>
  <c r="E60"/>
  <c r="F58"/>
  <c r="G58"/>
  <c r="E58"/>
  <c r="F54"/>
  <c r="F50"/>
  <c r="F49" s="1"/>
  <c r="G50"/>
  <c r="G49" s="1"/>
  <c r="E50"/>
  <c r="E49" s="1"/>
  <c r="G42"/>
  <c r="E42"/>
  <c r="F47"/>
  <c r="G47"/>
  <c r="E47"/>
  <c r="G38"/>
  <c r="F38"/>
  <c r="F34"/>
  <c r="G34"/>
  <c r="E34"/>
  <c r="E33" s="1"/>
  <c r="G36"/>
  <c r="F36"/>
  <c r="F31"/>
  <c r="G31"/>
  <c r="E31"/>
  <c r="F29"/>
  <c r="G29"/>
  <c r="E29"/>
  <c r="G27"/>
  <c r="F27"/>
  <c r="F18"/>
  <c r="F17" s="1"/>
  <c r="G18"/>
  <c r="G17" s="1"/>
  <c r="E18"/>
  <c r="E17" s="1"/>
  <c r="F9"/>
  <c r="F8" s="1"/>
  <c r="G9"/>
  <c r="G8" s="1"/>
  <c r="E9"/>
  <c r="E8" s="1"/>
  <c r="F23" l="1"/>
  <c r="G67"/>
  <c r="F67"/>
  <c r="E57"/>
  <c r="F57"/>
  <c r="G57"/>
  <c r="G41"/>
  <c r="E41"/>
  <c r="F41"/>
  <c r="G33"/>
  <c r="F33"/>
  <c r="E23"/>
  <c r="G23"/>
  <c r="G7" l="1"/>
  <c r="E7"/>
  <c r="F7"/>
</calcChain>
</file>

<file path=xl/sharedStrings.xml><?xml version="1.0" encoding="utf-8"?>
<sst xmlns="http://schemas.openxmlformats.org/spreadsheetml/2006/main" count="599" uniqueCount="311">
  <si>
    <t>Реестр источников доходов "бюджет муниципального района "Сыктывдинский" Республики Коми"</t>
  </si>
  <si>
    <t/>
  </si>
  <si>
    <t>тыс.рублей</t>
  </si>
  <si>
    <t>Код главного 
администра-
тора 
доходов</t>
  </si>
  <si>
    <t>Код бюджетной классификации</t>
  </si>
  <si>
    <t>Наименование бюджетной классификации</t>
  </si>
  <si>
    <t>Код главного администратора доходов областного бюджета</t>
  </si>
  <si>
    <t>Прогноз на 2024 год</t>
  </si>
  <si>
    <t>Прогноза ДФБНП от Администратора</t>
  </si>
  <si>
    <t>на 2024 год</t>
  </si>
  <si>
    <t>на 2025 год</t>
  </si>
  <si>
    <t>на 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</si>
  <si>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</si>
  <si>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</si>
  <si>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</si>
  <si>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</si>
  <si>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</si>
  <si>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</si>
  <si>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</si>
  <si>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</si>
  <si>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</si>
  <si>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</si>
  <si>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</si>
  <si>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</si>
  <si>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</si>
  <si>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</si>
  <si>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</si>
  <si>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</si>
  <si>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</si>
  <si>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182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</si>
  <si>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</si>
  <si>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</si>
  <si>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Федеральная налоговая служба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</si>
  <si>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</si>
  <si>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</si>
  <si>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</si>
  <si>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</si>
  <si>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</si>
  <si>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</si>
  <si>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</si>
  <si>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</si>
  <si>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</si>
  <si>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</si>
  <si>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</si>
  <si>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</si>
  <si>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</si>
  <si>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</si>
  <si>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</si>
  <si>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</si>
  <si>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</si>
  <si>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</si>
  <si>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</si>
  <si>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</si>
  <si>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</si>
  <si>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</si>
  <si>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</si>
  <si>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</si>
  <si>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</si>
  <si>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</si>
  <si>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10501011010000110</t>
  </si>
  <si>
    <t>Налог, взимаемый с налогоплательщиков, выбравших в качестве объекта налогообложения доходы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</si>
  <si>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</si>
  <si>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</si>
  <si>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</si>
  <si>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</si>
  <si>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</si>
  <si>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</si>
  <si>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</si>
  <si>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</si>
  <si>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</si>
  <si>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</si>
  <si>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</si>
  <si>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</si>
  <si>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</si>
  <si>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</si>
  <si>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</si>
  <si>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</si>
  <si>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</si>
  <si>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</si>
  <si>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</si>
  <si>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</si>
  <si>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</si>
  <si>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Администрация муниципального района "Сыктывдинский" Республики Коми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</si>
  <si>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</si>
  <si>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</si>
  <si>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</si>
  <si>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</si>
  <si>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</si>
  <si>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</si>
  <si>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</si>
  <si>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</si>
  <si>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</si>
  <si>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</si>
  <si>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</si>
  <si>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</si>
  <si>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</si>
  <si>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</si>
  <si>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048</t>
  </si>
  <si>
    <t>11201010010000120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</si>
  <si>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</si>
  <si>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</si>
  <si>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11201030010000120</t>
  </si>
  <si>
    <t>Плата за сбросы загрязняющих веществ в водные объекты</t>
  </si>
  <si>
    <t>11201041010000120</t>
  </si>
  <si>
    <t>Плата за размещение отходов производства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</si>
  <si>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</si>
  <si>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</si>
  <si>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</si>
  <si>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</si>
  <si>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</si>
  <si>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</si>
  <si>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</si>
  <si>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</si>
  <si>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</si>
  <si>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</si>
  <si>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</si>
  <si>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</si>
  <si>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</si>
  <si>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</si>
  <si>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</si>
  <si>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</si>
  <si>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</si>
  <si>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875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</si>
  <si>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</si>
  <si>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</si>
  <si>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 и науки Республики Коми</t>
  </si>
  <si>
    <t>890</t>
  </si>
  <si>
    <t>Министерство юстиции Республики Коми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</si>
  <si>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</si>
  <si>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</si>
  <si>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</si>
  <si>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</si>
  <si>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</si>
  <si>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</si>
  <si>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</si>
  <si>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</si>
  <si>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</si>
  <si>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</si>
  <si>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</si>
  <si>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</si>
  <si>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</si>
  <si>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</si>
  <si>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</si>
  <si>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</si>
  <si>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</si>
  <si>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</si>
  <si>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</si>
  <si>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</si>
  <si>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</si>
  <si>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</si>
  <si>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</si>
  <si>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</si>
  <si>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</si>
  <si>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</si>
  <si>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</si>
  <si>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</si>
  <si>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11610000000000140</t>
  </si>
  <si>
    <t>Платежи в целях возмещения причиненного ущерба (убытков)</t>
  </si>
  <si>
    <t>081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</si>
  <si>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</si>
  <si>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</si>
  <si>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Управление ФС по ветеринарному и фитонадзору по РК (Управление Россельхознадзора)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</si>
  <si>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</si>
  <si>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</si>
  <si>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11611000010000140</t>
  </si>
  <si>
    <t>Платежи, уплачиваемые в целях возмещения вреда</t>
  </si>
  <si>
    <t>852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</si>
  <si>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</si>
  <si>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</si>
  <si>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Министерство природных ресурсов и охраны окружающей среды Республики Коми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</si>
  <si>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</si>
  <si>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</si>
  <si>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</si>
  <si>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</si>
  <si>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</si>
  <si>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</si>
  <si>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992</t>
  </si>
  <si>
    <t>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</si>
  <si>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</si>
  <si>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Управление финансов администрации муниципального района "Сыктывдинский" Республики Коми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</si>
  <si>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</si>
  <si>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</si>
  <si>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20220000000000150</t>
  </si>
  <si>
    <t>Субсидии бюджетам бюджетной системы Российской Федерации (межбюджетные субсидии)</t>
  </si>
  <si>
    <t>20220077050000150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</si>
  <si>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</si>
  <si>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20220302050000150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</si>
  <si>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</si>
  <si>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20225511050000150</t>
  </si>
  <si>
    <t>Субсидии бюджетам муниципальных районов на проведение комплексных кадастровых работ</t>
  </si>
  <si>
    <t>20229999050000150</t>
  </si>
  <si>
    <t>Прочие субсидии бюджетам муниципальных районов</t>
  </si>
  <si>
    <t>956</t>
  </si>
  <si>
    <t>Управление культуры и спорта администрации муниципального района "Сыктывдинский" Республики Коми</t>
  </si>
  <si>
    <t>20230000000000150</t>
  </si>
  <si>
    <t>Субвенции бюджетам бюджетной системы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</si>
  <si>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</si>
  <si>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</si>
  <si>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975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</si>
  <si>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</si>
  <si>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</si>
  <si>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Управление образования администрации муниципального района "Сыктывдинский" Республики Коми</t>
  </si>
  <si>
    <t>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</si>
  <si>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</si>
  <si>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</si>
  <si>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</si>
  <si>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20239999050000150</t>
  </si>
  <si>
    <t>Прочие субвенции бюджетам муниципальных районов</t>
  </si>
  <si>
    <t>20240000000000150</t>
  </si>
  <si>
    <t>Иные межбюджетные трансферты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</si>
  <si>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</si>
  <si>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ВСЕГО ДОХОДОВ:</t>
  </si>
  <si>
    <t>Наименование главного администратора доходов бюджета МР "Сыктывдинский" Республики Коми</t>
  </si>
  <si>
    <t>Прогноз доходов бюджета МР "Сыктывдинский" Республики Коми на 2023 год (текущий финансовый год)</t>
  </si>
  <si>
    <t>Кассовые поступления в текущем финансовом году (по состоянию на 01.10.2023)</t>
  </si>
  <si>
    <t>Оценка исполнения 2023 г. (текущий финансовый год)</t>
  </si>
  <si>
    <t>Прогноз доходов бюджета МР "Сыктывдинский" Республики Коми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</si>
  <si>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</si>
  <si>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Единый налог на вмененный доход для отдельных видов деятельности</t>
  </si>
  <si>
    <t>Государственная пошлина за выдачу разрешения на установку рекламной конструкции</t>
  </si>
  <si>
    <t>Государственная пошлина за государственную регистрацию, а также за совершение прочих юридически значимых действий</t>
  </si>
  <si>
    <t>Министерство цифрового развития, связи и массовых коммуникаций Республики Коми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</si>
  <si>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</si>
  <si>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108 03010 01 0000 110</t>
  </si>
  <si>
    <t>108 07150 01 0000110</t>
  </si>
  <si>
    <t>105 02010 02 0000 110</t>
  </si>
  <si>
    <t>101 02140 01 0000 110</t>
  </si>
  <si>
    <t>109 07033 05 0000 110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</si>
  <si>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</si>
  <si>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109 07053 05 0000 110</t>
  </si>
  <si>
    <t>Прочие местные налоги и сборы, мобилизуемые на территориях муниципальных районов</t>
  </si>
  <si>
    <t>11300000000000000</t>
  </si>
  <si>
    <t>ДОХОДЫ ОТ ОКАЗАНИЯ ПЛАТНЫХ УСЛУГ (РАБОТ) И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</si>
  <si>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</si>
  <si>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</si>
  <si>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108 07000 01 0000 110</t>
  </si>
  <si>
    <t>11402 00000 00 00 410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</si>
  <si>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</si>
  <si>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</t>
  </si>
  <si>
    <t>114 02053 05 0000 410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</si>
  <si>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</si>
  <si>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114 06325 05 0000 430</t>
  </si>
  <si>
    <t>114 13000 00 0000 410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</si>
  <si>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</si>
  <si>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116 07010 05 0000 140</t>
  </si>
  <si>
    <t>116 0900 00 00000 140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</si>
  <si>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</si>
  <si>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116 0904 00 50000 140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</si>
  <si>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</si>
  <si>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116 10031 05 0000 140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</si>
  <si>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</si>
  <si>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</si>
  <si>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116 10032 05 0000 140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</si>
  <si>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</si>
  <si>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116 10100 05 0000 140</t>
  </si>
  <si>
    <t>116 01084 01 0000 140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</si>
  <si>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</si>
  <si>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116 01093 01 0000 140</t>
  </si>
  <si>
    <t>Министерство внутренних дел Российской Федерации</t>
  </si>
  <si>
    <t>116 01193 01 0000 140</t>
  </si>
  <si>
    <t>ПРОЧИЕ НЕНАЛОГОВЫЕ ДОХОДЫ</t>
  </si>
  <si>
    <t>11700000000000000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</si>
  <si>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</si>
  <si>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</si>
  <si>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Инициативные платежи, зачисляемые в бюджеты муниципальных районов</t>
  </si>
  <si>
    <t>Управление образования администрации муниципаьного района "Сыктывдиснкий" Республики Коми</t>
  </si>
  <si>
    <t>11701050050000180</t>
  </si>
  <si>
    <t>11705050050000180</t>
  </si>
  <si>
    <t>11715030050000180</t>
  </si>
  <si>
    <t>20220299050000150</t>
  </si>
  <si>
    <t>2025304050000150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</si>
  <si>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</si>
  <si>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</si>
  <si>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Управление культуры администрации муниципального района "Сыктывдинский" Республики Коми</t>
  </si>
  <si>
    <t>20225467050000150</t>
  </si>
  <si>
    <t>Субсидии бюджетам муниципальных районов на развитие сети учреждений культурно-досугового типа</t>
  </si>
  <si>
    <t>20225513050000150</t>
  </si>
  <si>
    <t>20225519050000150</t>
  </si>
  <si>
    <t>Субсидии бюджетам муниципальных районов на поддержку отрасли культуры</t>
  </si>
  <si>
    <t>20225750050000150</t>
  </si>
  <si>
    <t>Субсидии бюджетам муниципальных районов на реализацию мероприятий по модернизации школьных систем образования</t>
  </si>
  <si>
    <t>20225760050000150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</si>
  <si>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</si>
  <si>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дотации бюджетам муниципальных районов</t>
  </si>
  <si>
    <t>20219999050000150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</si>
  <si>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</si>
  <si>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</si>
  <si>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Контрольно-счетная палата муниципального района "Сыктывдинский" Республики Коми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</si>
  <si>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</si>
  <si>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20245303050000150</t>
  </si>
  <si>
    <t>Межбюджетные трансферты, передаваемые бюджетам муниципальных районов на создание модельных муниципальных библиотек</t>
  </si>
  <si>
    <t>20245454050000150</t>
  </si>
  <si>
    <t>20249999050000150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</si>
  <si>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</si>
  <si>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</si>
  <si>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20705030050000150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</si>
  <si>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</si>
  <si>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</t>
  </si>
  <si>
    <t>207000000000150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</si>
  <si>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</si>
  <si>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21860010050000150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</si>
  <si>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</si>
  <si>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</si>
  <si>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Доходы бюджетов муниципальных районов от возврата бюджетными учреждениями остатков субсидий прошлых лет</t>
  </si>
  <si>
    <t>21805010050000150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</si>
  <si>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</si>
  <si>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</si>
  <si>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21800000000000000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</si>
  <si>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</si>
  <si>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</si>
  <si>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20705010050000150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</si>
</sst>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color rgb="FF000000"/>
      <name val="Times New Roman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top" wrapText="1"/>
    </xf>
    <xf numFmtId="0" fontId="9" fillId="0" borderId="7">
      <alignment horizontal="left" vertical="top" wrapText="1"/>
    </xf>
    <xf numFmtId="0" fontId="9" fillId="0" borderId="7">
      <alignment horizontal="left" vertical="top" wrapText="1"/>
    </xf>
  </cellStyleXfs>
  <cellXfs count="100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5" fillId="3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164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left" vertical="top" wrapText="1"/>
    </xf>
    <xf numFmtId="0" fontId="10" fillId="3" borderId="8" xfId="1" quotePrefix="1" applyFont="1" applyFill="1" applyBorder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quotePrefix="1" applyFon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6" fillId="3" borderId="4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164" fontId="0" fillId="0" borderId="9" xfId="0" applyNumberFormat="1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3" fillId="0" borderId="4" xfId="2" applyNumberFormat="1" applyFont="1" applyBorder="1" applyProtection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3" xfId="2" applyNumberFormat="1" applyFont="1" applyBorder="1" applyProtection="1">
      <alignment horizontal="left" vertical="top" wrapText="1"/>
    </xf>
    <xf numFmtId="0" fontId="0" fillId="0" borderId="10" xfId="0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4" xfId="2" applyNumberFormat="1" applyFont="1" applyBorder="1" applyProtection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</cellXfs>
  <cellStyles count="3">
    <cellStyle name="ex65" xfId="2"/>
    <cellStyle name="ex77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tabSelected="1" topLeftCell="B31" zoomScale="130" zoomScaleNormal="130" workbookViewId="0">
      <selection activeCell="G3" sqref="G3:G5"/>
    </sheetView>
  </sheetViews>
  <sheetFormatPr defaultRowHeight="12.75"/>
  <cols>
    <col min="1" max="1" width="15" customWidth="1"/>
    <col min="2" max="2" width="31.6640625" customWidth="1"/>
    <col min="3" max="3" width="49.33203125" customWidth="1"/>
    <col min="4" max="4" width="30.5" customWidth="1"/>
    <col min="5" max="10" width="23.83203125" customWidth="1"/>
  </cols>
  <sheetData>
    <row r="1" spans="1:10" ht="18.399999999999999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7" customHeight="1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2</v>
      </c>
    </row>
    <row r="3" spans="1:10" ht="53.45" customHeight="1">
      <c r="A3" s="98" t="s">
        <v>3</v>
      </c>
      <c r="B3" s="98" t="s">
        <v>4</v>
      </c>
      <c r="C3" s="98" t="s">
        <v>5</v>
      </c>
      <c r="D3" s="98" t="s">
        <v>212</v>
      </c>
      <c r="E3" s="98" t="s">
        <v>213</v>
      </c>
      <c r="F3" s="98" t="s">
        <v>214</v>
      </c>
      <c r="G3" s="98" t="s">
        <v>215</v>
      </c>
      <c r="H3" s="98" t="s">
        <v>216</v>
      </c>
      <c r="I3" s="98"/>
      <c r="J3" s="98"/>
    </row>
    <row r="4" spans="1:10" ht="8.85" customHeight="1">
      <c r="A4" s="98" t="s">
        <v>6</v>
      </c>
      <c r="B4" s="98" t="s">
        <v>1</v>
      </c>
      <c r="C4" s="99" t="s">
        <v>1</v>
      </c>
      <c r="D4" s="99" t="s">
        <v>1</v>
      </c>
      <c r="E4" s="99" t="s">
        <v>1</v>
      </c>
      <c r="F4" s="99" t="s">
        <v>1</v>
      </c>
      <c r="G4" s="99" t="s">
        <v>1</v>
      </c>
      <c r="H4" s="98" t="s">
        <v>7</v>
      </c>
      <c r="I4" s="99" t="s">
        <v>8</v>
      </c>
      <c r="J4" s="99" t="s">
        <v>1</v>
      </c>
    </row>
    <row r="5" spans="1:10" ht="36.6" customHeight="1">
      <c r="A5" s="98" t="s">
        <v>1</v>
      </c>
      <c r="B5" s="98" t="s">
        <v>1</v>
      </c>
      <c r="C5" s="99" t="s">
        <v>1</v>
      </c>
      <c r="D5" s="99" t="s">
        <v>1</v>
      </c>
      <c r="E5" s="99" t="s">
        <v>1</v>
      </c>
      <c r="F5" s="99" t="s">
        <v>1</v>
      </c>
      <c r="G5" s="99" t="s">
        <v>1</v>
      </c>
      <c r="H5" s="2" t="s">
        <v>9</v>
      </c>
      <c r="I5" s="2" t="s">
        <v>10</v>
      </c>
      <c r="J5" s="2" t="s">
        <v>11</v>
      </c>
    </row>
    <row r="6" spans="1:10" ht="13.15" customHeight="1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21</v>
      </c>
    </row>
    <row r="7" spans="1:10" ht="26.85" customHeight="1">
      <c r="A7" s="5" t="s">
        <v>22</v>
      </c>
      <c r="B7" s="5" t="s">
        <v>23</v>
      </c>
      <c r="C7" s="6" t="s">
        <v>24</v>
      </c>
      <c r="D7" s="7" t="s">
        <v>1</v>
      </c>
      <c r="E7" s="62">
        <f>E8+E17+E23+E33+E38+E41+E49+E54+E57+E67+E106</f>
        <v>497547</v>
      </c>
      <c r="F7" s="62">
        <f t="shared" ref="F7:H7" si="0">F8+F17+F23+F33+F38+F41+F49+F54+F57+F67+F106</f>
        <v>393900.00000000006</v>
      </c>
      <c r="G7" s="64">
        <f t="shared" si="0"/>
        <v>501200.10000000003</v>
      </c>
      <c r="H7" s="62">
        <f t="shared" si="0"/>
        <v>437993.29999999993</v>
      </c>
      <c r="I7" s="63">
        <v>469146.8</v>
      </c>
      <c r="J7" s="63">
        <v>528733</v>
      </c>
    </row>
    <row r="8" spans="1:10" ht="13.7" customHeight="1">
      <c r="A8" s="37" t="s">
        <v>22</v>
      </c>
      <c r="B8" s="38" t="s">
        <v>25</v>
      </c>
      <c r="C8" s="39" t="s">
        <v>26</v>
      </c>
      <c r="D8" s="57" t="s">
        <v>1</v>
      </c>
      <c r="E8" s="62">
        <f>E9</f>
        <v>368024.3</v>
      </c>
      <c r="F8" s="62">
        <f t="shared" ref="F8:G8" si="1">F9</f>
        <v>276755.30000000005</v>
      </c>
      <c r="G8" s="64">
        <f t="shared" si="1"/>
        <v>368024.3</v>
      </c>
      <c r="H8" s="62">
        <f>H9</f>
        <v>338658.99999999994</v>
      </c>
      <c r="I8" s="62">
        <v>332115</v>
      </c>
      <c r="J8" s="62">
        <v>349096</v>
      </c>
    </row>
    <row r="9" spans="1:10" ht="14.45" customHeight="1">
      <c r="A9" s="5" t="s">
        <v>22</v>
      </c>
      <c r="B9" s="3" t="s">
        <v>27</v>
      </c>
      <c r="C9" s="8" t="s">
        <v>28</v>
      </c>
      <c r="D9" s="9" t="s">
        <v>1</v>
      </c>
      <c r="E9" s="64">
        <f>E10+E11+E12+E13+E14+E15+E16</f>
        <v>368024.3</v>
      </c>
      <c r="F9" s="64">
        <f t="shared" ref="F9:G9" si="2">F10+F11+F12+F13+F14+F15+F16</f>
        <v>276755.30000000005</v>
      </c>
      <c r="G9" s="64">
        <f t="shared" si="2"/>
        <v>368024.3</v>
      </c>
      <c r="H9" s="64">
        <f>H10+H11+H12+H13+H14+H15+H16</f>
        <v>338658.99999999994</v>
      </c>
      <c r="I9" s="64">
        <v>332115</v>
      </c>
      <c r="J9" s="64">
        <v>349096</v>
      </c>
    </row>
    <row r="10" spans="1:10" ht="107.25" customHeight="1">
      <c r="A10" s="4" t="s">
        <v>29</v>
      </c>
      <c r="B10" s="4" t="s">
        <v>30</v>
      </c>
      <c r="C10" s="10" t="s">
        <v>31</v>
      </c>
      <c r="D10" s="11" t="s">
        <v>32</v>
      </c>
      <c r="E10" s="65">
        <v>335472.3</v>
      </c>
      <c r="F10" s="65">
        <v>246211.20000000001</v>
      </c>
      <c r="G10" s="65">
        <v>335472.3</v>
      </c>
      <c r="H10" s="65">
        <v>328266.09999999998</v>
      </c>
      <c r="I10" s="65">
        <v>322373.2</v>
      </c>
      <c r="J10" s="65">
        <v>339168.2</v>
      </c>
    </row>
    <row r="11" spans="1:10" ht="120.2" customHeight="1">
      <c r="A11" s="4" t="s">
        <v>29</v>
      </c>
      <c r="B11" s="4" t="s">
        <v>33</v>
      </c>
      <c r="C11" s="10" t="s">
        <v>34</v>
      </c>
      <c r="D11" s="11" t="s">
        <v>32</v>
      </c>
      <c r="E11" s="65">
        <v>2255</v>
      </c>
      <c r="F11" s="65">
        <v>1343.1</v>
      </c>
      <c r="G11" s="65">
        <v>2255</v>
      </c>
      <c r="H11" s="65">
        <v>526</v>
      </c>
      <c r="I11" s="65">
        <v>542</v>
      </c>
      <c r="J11" s="65">
        <v>553</v>
      </c>
    </row>
    <row r="12" spans="1:10" ht="53.45" customHeight="1">
      <c r="A12" s="4" t="s">
        <v>29</v>
      </c>
      <c r="B12" s="4" t="s">
        <v>35</v>
      </c>
      <c r="C12" s="10" t="s">
        <v>36</v>
      </c>
      <c r="D12" s="11" t="s">
        <v>32</v>
      </c>
      <c r="E12" s="65">
        <v>19442</v>
      </c>
      <c r="F12" s="65">
        <v>19133.599999999999</v>
      </c>
      <c r="G12" s="65">
        <v>19442</v>
      </c>
      <c r="H12" s="65">
        <v>4468</v>
      </c>
      <c r="I12" s="65">
        <v>4370</v>
      </c>
      <c r="J12" s="65">
        <v>4550</v>
      </c>
    </row>
    <row r="13" spans="1:10" ht="93.4" customHeight="1">
      <c r="A13" s="4" t="s">
        <v>29</v>
      </c>
      <c r="B13" s="4" t="s">
        <v>37</v>
      </c>
      <c r="C13" s="10" t="s">
        <v>38</v>
      </c>
      <c r="D13" s="11" t="s">
        <v>32</v>
      </c>
      <c r="E13" s="65">
        <v>55</v>
      </c>
      <c r="F13" s="65">
        <v>55</v>
      </c>
      <c r="G13" s="65">
        <v>55.1</v>
      </c>
      <c r="H13" s="65">
        <v>56.3</v>
      </c>
      <c r="I13" s="65">
        <v>109.8</v>
      </c>
      <c r="J13" s="65">
        <v>95.1</v>
      </c>
    </row>
    <row r="14" spans="1:10" ht="147.19999999999999" customHeight="1">
      <c r="A14" s="4" t="s">
        <v>29</v>
      </c>
      <c r="B14" s="4" t="s">
        <v>39</v>
      </c>
      <c r="C14" s="10" t="s">
        <v>40</v>
      </c>
      <c r="D14" s="11" t="s">
        <v>32</v>
      </c>
      <c r="E14" s="65">
        <v>600</v>
      </c>
      <c r="F14" s="65">
        <v>-74.8</v>
      </c>
      <c r="G14" s="65">
        <v>11</v>
      </c>
      <c r="H14" s="65">
        <v>4617.6000000000004</v>
      </c>
      <c r="I14" s="65">
        <v>3978</v>
      </c>
      <c r="J14" s="65">
        <v>3973.7</v>
      </c>
    </row>
    <row r="15" spans="1:10" ht="53.45" customHeight="1">
      <c r="A15" s="4" t="s">
        <v>29</v>
      </c>
      <c r="B15" s="4" t="s">
        <v>41</v>
      </c>
      <c r="C15" s="10" t="s">
        <v>42</v>
      </c>
      <c r="D15" s="11" t="s">
        <v>32</v>
      </c>
      <c r="E15" s="65">
        <v>1200</v>
      </c>
      <c r="F15" s="65">
        <v>1188</v>
      </c>
      <c r="G15" s="65">
        <v>1200</v>
      </c>
      <c r="H15" s="65">
        <v>725</v>
      </c>
      <c r="I15" s="65">
        <v>742</v>
      </c>
      <c r="J15" s="65">
        <v>756</v>
      </c>
    </row>
    <row r="16" spans="1:10" ht="53.45" customHeight="1">
      <c r="A16" s="4">
        <v>182</v>
      </c>
      <c r="B16" s="16" t="s">
        <v>226</v>
      </c>
      <c r="C16" s="12" t="s">
        <v>217</v>
      </c>
      <c r="D16" s="11" t="s">
        <v>32</v>
      </c>
      <c r="E16" s="65">
        <v>9000</v>
      </c>
      <c r="F16" s="65">
        <v>8899.2000000000007</v>
      </c>
      <c r="G16" s="65">
        <v>9588.9</v>
      </c>
      <c r="H16" s="65"/>
      <c r="I16" s="65"/>
      <c r="J16" s="65"/>
    </row>
    <row r="17" spans="1:10" ht="40.5" customHeight="1">
      <c r="A17" s="37" t="s">
        <v>22</v>
      </c>
      <c r="B17" s="38" t="s">
        <v>43</v>
      </c>
      <c r="C17" s="39" t="s">
        <v>44</v>
      </c>
      <c r="D17" s="57" t="s">
        <v>1</v>
      </c>
      <c r="E17" s="62">
        <f>E18</f>
        <v>25388.199999999997</v>
      </c>
      <c r="F17" s="62">
        <f t="shared" ref="F17:G17" si="3">F18</f>
        <v>19111.099999999999</v>
      </c>
      <c r="G17" s="64">
        <f t="shared" si="3"/>
        <v>25388.199999999997</v>
      </c>
      <c r="H17" s="62">
        <v>25739</v>
      </c>
      <c r="I17" s="62">
        <v>26851</v>
      </c>
      <c r="J17" s="62">
        <v>27564</v>
      </c>
    </row>
    <row r="18" spans="1:10" ht="40.5" customHeight="1">
      <c r="A18" s="5" t="s">
        <v>22</v>
      </c>
      <c r="B18" s="3" t="s">
        <v>45</v>
      </c>
      <c r="C18" s="8" t="s">
        <v>46</v>
      </c>
      <c r="D18" s="9" t="s">
        <v>1</v>
      </c>
      <c r="E18" s="64">
        <f>E19+E20+E21+E22</f>
        <v>25388.199999999997</v>
      </c>
      <c r="F18" s="64">
        <f t="shared" ref="F18:G18" si="4">F19+F20+F21+F22</f>
        <v>19111.099999999999</v>
      </c>
      <c r="G18" s="64">
        <f t="shared" si="4"/>
        <v>25388.199999999997</v>
      </c>
      <c r="H18" s="64">
        <v>25739</v>
      </c>
      <c r="I18" s="64">
        <v>26851</v>
      </c>
      <c r="J18" s="64">
        <v>27564</v>
      </c>
    </row>
    <row r="19" spans="1:10" ht="133.35" customHeight="1">
      <c r="A19" s="4" t="s">
        <v>29</v>
      </c>
      <c r="B19" s="4" t="s">
        <v>47</v>
      </c>
      <c r="C19" s="10" t="s">
        <v>48</v>
      </c>
      <c r="D19" s="11" t="s">
        <v>32</v>
      </c>
      <c r="E19" s="65">
        <v>12729.9</v>
      </c>
      <c r="F19" s="65">
        <v>9789.4</v>
      </c>
      <c r="G19" s="65">
        <v>12729.9</v>
      </c>
      <c r="H19" s="65">
        <v>13424</v>
      </c>
      <c r="I19" s="65">
        <v>13970</v>
      </c>
      <c r="J19" s="65">
        <v>14358</v>
      </c>
    </row>
    <row r="20" spans="1:10" ht="147.19999999999999" customHeight="1">
      <c r="A20" s="4" t="s">
        <v>29</v>
      </c>
      <c r="B20" s="4" t="s">
        <v>49</v>
      </c>
      <c r="C20" s="10" t="s">
        <v>50</v>
      </c>
      <c r="D20" s="11" t="s">
        <v>32</v>
      </c>
      <c r="E20" s="65">
        <v>70</v>
      </c>
      <c r="F20" s="65">
        <v>52.8</v>
      </c>
      <c r="G20" s="65">
        <v>70</v>
      </c>
      <c r="H20" s="65">
        <v>64</v>
      </c>
      <c r="I20" s="65">
        <v>73</v>
      </c>
      <c r="J20" s="65">
        <v>76</v>
      </c>
    </row>
    <row r="21" spans="1:10" ht="133.35" customHeight="1">
      <c r="A21" s="4" t="s">
        <v>29</v>
      </c>
      <c r="B21" s="4" t="s">
        <v>51</v>
      </c>
      <c r="C21" s="10" t="s">
        <v>52</v>
      </c>
      <c r="D21" s="11" t="s">
        <v>32</v>
      </c>
      <c r="E21" s="65">
        <v>14106.3</v>
      </c>
      <c r="F21" s="65">
        <v>10417.5</v>
      </c>
      <c r="G21" s="65">
        <v>14106.3</v>
      </c>
      <c r="H21" s="65">
        <v>13919</v>
      </c>
      <c r="I21" s="65">
        <v>14545</v>
      </c>
      <c r="J21" s="65">
        <v>14954</v>
      </c>
    </row>
    <row r="22" spans="1:10" ht="133.35" customHeight="1">
      <c r="A22" s="4" t="s">
        <v>29</v>
      </c>
      <c r="B22" s="4" t="s">
        <v>53</v>
      </c>
      <c r="C22" s="10" t="s">
        <v>54</v>
      </c>
      <c r="D22" s="11" t="s">
        <v>32</v>
      </c>
      <c r="E22" s="65">
        <v>-1518</v>
      </c>
      <c r="F22" s="65">
        <v>-1148.5999999999999</v>
      </c>
      <c r="G22" s="65">
        <v>-1518</v>
      </c>
      <c r="H22" s="65">
        <v>-1668</v>
      </c>
      <c r="I22" s="65">
        <v>-1737</v>
      </c>
      <c r="J22" s="65">
        <v>-1824</v>
      </c>
    </row>
    <row r="23" spans="1:10" ht="13.7" customHeight="1">
      <c r="A23" s="37" t="s">
        <v>22</v>
      </c>
      <c r="B23" s="38" t="s">
        <v>55</v>
      </c>
      <c r="C23" s="39" t="s">
        <v>56</v>
      </c>
      <c r="D23" s="57" t="s">
        <v>1</v>
      </c>
      <c r="E23" s="62">
        <f>E24+E27+E29+E31</f>
        <v>69425</v>
      </c>
      <c r="F23" s="62">
        <f>F24+F27+F29+F31</f>
        <v>67834.900000000009</v>
      </c>
      <c r="G23" s="64">
        <f t="shared" ref="G23:H23" si="5">G24+G27+G29+G31</f>
        <v>71662</v>
      </c>
      <c r="H23" s="62">
        <f t="shared" si="5"/>
        <v>54448</v>
      </c>
      <c r="I23" s="62">
        <v>91040</v>
      </c>
      <c r="J23" s="62">
        <v>132910</v>
      </c>
    </row>
    <row r="24" spans="1:10" ht="27.4" customHeight="1">
      <c r="A24" s="5" t="s">
        <v>22</v>
      </c>
      <c r="B24" s="3" t="s">
        <v>57</v>
      </c>
      <c r="C24" s="8" t="s">
        <v>58</v>
      </c>
      <c r="D24" s="9" t="s">
        <v>1</v>
      </c>
      <c r="E24" s="64">
        <f>E25+E26</f>
        <v>58257</v>
      </c>
      <c r="F24" s="64">
        <f t="shared" ref="F24:G24" si="6">F25+F26</f>
        <v>56752</v>
      </c>
      <c r="G24" s="64">
        <f t="shared" si="6"/>
        <v>60423</v>
      </c>
      <c r="H24" s="64">
        <v>62935</v>
      </c>
      <c r="I24" s="64">
        <v>87812</v>
      </c>
      <c r="J24" s="64">
        <v>129633</v>
      </c>
    </row>
    <row r="25" spans="1:10" ht="40.5" customHeight="1">
      <c r="A25" s="4" t="s">
        <v>29</v>
      </c>
      <c r="B25" s="4" t="s">
        <v>59</v>
      </c>
      <c r="C25" s="10" t="s">
        <v>60</v>
      </c>
      <c r="D25" s="11" t="s">
        <v>32</v>
      </c>
      <c r="E25" s="65">
        <v>32834</v>
      </c>
      <c r="F25" s="65">
        <v>33024.9</v>
      </c>
      <c r="G25" s="65">
        <v>35000</v>
      </c>
      <c r="H25" s="65">
        <v>34431</v>
      </c>
      <c r="I25" s="65">
        <v>48056</v>
      </c>
      <c r="J25" s="65">
        <v>71121</v>
      </c>
    </row>
    <row r="26" spans="1:10" ht="67.349999999999994" customHeight="1">
      <c r="A26" s="4" t="s">
        <v>29</v>
      </c>
      <c r="B26" s="4" t="s">
        <v>61</v>
      </c>
      <c r="C26" s="10" t="s">
        <v>62</v>
      </c>
      <c r="D26" s="11" t="s">
        <v>32</v>
      </c>
      <c r="E26" s="65">
        <v>25423</v>
      </c>
      <c r="F26" s="65">
        <v>23727.1</v>
      </c>
      <c r="G26" s="65">
        <v>25423</v>
      </c>
      <c r="H26" s="65">
        <v>28504</v>
      </c>
      <c r="I26" s="65">
        <v>39756</v>
      </c>
      <c r="J26" s="65">
        <v>58512</v>
      </c>
    </row>
    <row r="27" spans="1:10" ht="38.25" customHeight="1">
      <c r="A27" s="5" t="s">
        <v>22</v>
      </c>
      <c r="B27" s="13">
        <v>1.05020000000001E+16</v>
      </c>
      <c r="C27" s="14" t="s">
        <v>218</v>
      </c>
      <c r="D27" s="11"/>
      <c r="E27" s="65"/>
      <c r="F27" s="66">
        <f>F28</f>
        <v>-10.6</v>
      </c>
      <c r="G27" s="66">
        <f>G28</f>
        <v>-10</v>
      </c>
      <c r="H27" s="65"/>
      <c r="I27" s="65"/>
      <c r="J27" s="65"/>
    </row>
    <row r="28" spans="1:10" ht="38.25" customHeight="1">
      <c r="A28" s="15">
        <v>182</v>
      </c>
      <c r="B28" s="16" t="s">
        <v>225</v>
      </c>
      <c r="C28" s="17" t="s">
        <v>218</v>
      </c>
      <c r="D28" s="11" t="s">
        <v>32</v>
      </c>
      <c r="E28" s="65"/>
      <c r="F28" s="65">
        <v>-10.6</v>
      </c>
      <c r="G28" s="65">
        <v>-10</v>
      </c>
      <c r="H28" s="65"/>
      <c r="I28" s="65"/>
      <c r="J28" s="65"/>
    </row>
    <row r="29" spans="1:10" ht="14.45" customHeight="1">
      <c r="A29" s="5" t="s">
        <v>22</v>
      </c>
      <c r="B29" s="3" t="s">
        <v>63</v>
      </c>
      <c r="C29" s="8" t="s">
        <v>64</v>
      </c>
      <c r="D29" s="9" t="s">
        <v>1</v>
      </c>
      <c r="E29" s="64">
        <f>E30</f>
        <v>10119</v>
      </c>
      <c r="F29" s="64">
        <f t="shared" ref="F29:G29" si="7">F30</f>
        <v>10172.200000000001</v>
      </c>
      <c r="G29" s="64">
        <f t="shared" si="7"/>
        <v>10200</v>
      </c>
      <c r="H29" s="64">
        <f>H30</f>
        <v>-10075</v>
      </c>
      <c r="I29" s="64">
        <v>1554</v>
      </c>
      <c r="J29" s="64">
        <v>1559</v>
      </c>
    </row>
    <row r="30" spans="1:10" ht="14.45" customHeight="1">
      <c r="A30" s="4" t="s">
        <v>29</v>
      </c>
      <c r="B30" s="4" t="s">
        <v>65</v>
      </c>
      <c r="C30" s="10" t="s">
        <v>64</v>
      </c>
      <c r="D30" s="11" t="s">
        <v>32</v>
      </c>
      <c r="E30" s="65">
        <v>10119</v>
      </c>
      <c r="F30" s="65">
        <v>10172.200000000001</v>
      </c>
      <c r="G30" s="65">
        <v>10200</v>
      </c>
      <c r="H30" s="65">
        <v>-10075</v>
      </c>
      <c r="I30" s="65">
        <v>1554</v>
      </c>
      <c r="J30" s="65">
        <v>1559</v>
      </c>
    </row>
    <row r="31" spans="1:10" ht="27.4" customHeight="1">
      <c r="A31" s="5" t="s">
        <v>22</v>
      </c>
      <c r="B31" s="3" t="s">
        <v>66</v>
      </c>
      <c r="C31" s="8" t="s">
        <v>67</v>
      </c>
      <c r="D31" s="9" t="s">
        <v>1</v>
      </c>
      <c r="E31" s="64">
        <f>E32</f>
        <v>1049</v>
      </c>
      <c r="F31" s="64">
        <f t="shared" ref="F31:G31" si="8">F32</f>
        <v>921.3</v>
      </c>
      <c r="G31" s="64">
        <f t="shared" si="8"/>
        <v>1049</v>
      </c>
      <c r="H31" s="64">
        <v>1588</v>
      </c>
      <c r="I31" s="64">
        <v>1674</v>
      </c>
      <c r="J31" s="64">
        <v>1718</v>
      </c>
    </row>
    <row r="32" spans="1:10" ht="40.5" customHeight="1">
      <c r="A32" s="4" t="s">
        <v>29</v>
      </c>
      <c r="B32" s="4" t="s">
        <v>68</v>
      </c>
      <c r="C32" s="10" t="s">
        <v>69</v>
      </c>
      <c r="D32" s="11" t="s">
        <v>32</v>
      </c>
      <c r="E32" s="65">
        <v>1049</v>
      </c>
      <c r="F32" s="65">
        <v>921.3</v>
      </c>
      <c r="G32" s="65">
        <v>1049</v>
      </c>
      <c r="H32" s="65">
        <v>1588</v>
      </c>
      <c r="I32" s="65">
        <v>1674</v>
      </c>
      <c r="J32" s="65">
        <v>1718</v>
      </c>
    </row>
    <row r="33" spans="1:10" ht="13.7" customHeight="1">
      <c r="A33" s="37" t="s">
        <v>22</v>
      </c>
      <c r="B33" s="38" t="s">
        <v>70</v>
      </c>
      <c r="C33" s="39" t="s">
        <v>71</v>
      </c>
      <c r="D33" s="57" t="s">
        <v>1</v>
      </c>
      <c r="E33" s="62">
        <f>E34+E36</f>
        <v>4273</v>
      </c>
      <c r="F33" s="62">
        <f t="shared" ref="F33:G33" si="9">F34+F36</f>
        <v>2740.3</v>
      </c>
      <c r="G33" s="64">
        <f t="shared" si="9"/>
        <v>4278</v>
      </c>
      <c r="H33" s="62">
        <v>4429</v>
      </c>
      <c r="I33" s="62">
        <v>4440</v>
      </c>
      <c r="J33" s="62">
        <v>4456</v>
      </c>
    </row>
    <row r="34" spans="1:10" ht="40.5" customHeight="1">
      <c r="A34" s="5" t="s">
        <v>22</v>
      </c>
      <c r="B34" s="3" t="s">
        <v>72</v>
      </c>
      <c r="C34" s="8" t="s">
        <v>73</v>
      </c>
      <c r="D34" s="9" t="s">
        <v>1</v>
      </c>
      <c r="E34" s="64">
        <f>E35</f>
        <v>4273</v>
      </c>
      <c r="F34" s="64">
        <f t="shared" ref="F34:G34" si="10">F35</f>
        <v>2735.3</v>
      </c>
      <c r="G34" s="64">
        <f t="shared" si="10"/>
        <v>4273</v>
      </c>
      <c r="H34" s="64">
        <v>4429</v>
      </c>
      <c r="I34" s="64">
        <v>4440</v>
      </c>
      <c r="J34" s="64">
        <v>4456</v>
      </c>
    </row>
    <row r="35" spans="1:10" ht="53.45" customHeight="1">
      <c r="A35" s="4" t="s">
        <v>29</v>
      </c>
      <c r="B35" s="16" t="s">
        <v>223</v>
      </c>
      <c r="C35" s="10" t="s">
        <v>74</v>
      </c>
      <c r="D35" s="11" t="s">
        <v>32</v>
      </c>
      <c r="E35" s="65">
        <v>4273</v>
      </c>
      <c r="F35" s="65">
        <v>2735.3</v>
      </c>
      <c r="G35" s="65">
        <v>4273</v>
      </c>
      <c r="H35" s="65">
        <v>4429</v>
      </c>
      <c r="I35" s="65">
        <v>4440</v>
      </c>
      <c r="J35" s="65">
        <v>4456</v>
      </c>
    </row>
    <row r="36" spans="1:10" ht="53.45" customHeight="1">
      <c r="A36" s="5" t="s">
        <v>22</v>
      </c>
      <c r="B36" s="20" t="s">
        <v>235</v>
      </c>
      <c r="C36" s="14" t="s">
        <v>220</v>
      </c>
      <c r="D36" s="11"/>
      <c r="E36" s="65"/>
      <c r="F36" s="66">
        <f>F37</f>
        <v>5</v>
      </c>
      <c r="G36" s="66">
        <f>G37</f>
        <v>5</v>
      </c>
      <c r="H36" s="65"/>
      <c r="I36" s="65"/>
      <c r="J36" s="65"/>
    </row>
    <row r="37" spans="1:10" ht="53.45" customHeight="1">
      <c r="A37" s="4">
        <v>879</v>
      </c>
      <c r="B37" s="16" t="s">
        <v>224</v>
      </c>
      <c r="C37" s="17" t="s">
        <v>219</v>
      </c>
      <c r="D37" s="19" t="s">
        <v>221</v>
      </c>
      <c r="E37" s="65"/>
      <c r="F37" s="65">
        <v>5</v>
      </c>
      <c r="G37" s="65">
        <v>5</v>
      </c>
      <c r="H37" s="65"/>
      <c r="I37" s="65"/>
      <c r="J37" s="65"/>
    </row>
    <row r="38" spans="1:10" ht="53.45" customHeight="1">
      <c r="A38" s="37" t="s">
        <v>22</v>
      </c>
      <c r="B38" s="40">
        <v>1.09E+16</v>
      </c>
      <c r="C38" s="41" t="s">
        <v>222</v>
      </c>
      <c r="D38" s="21"/>
      <c r="E38" s="67"/>
      <c r="F38" s="67">
        <f>F39+F40</f>
        <v>-2.2999999999999998</v>
      </c>
      <c r="G38" s="66">
        <f>G39+G40</f>
        <v>-2.3000000000000003</v>
      </c>
      <c r="H38" s="68"/>
      <c r="I38" s="68"/>
      <c r="J38" s="68"/>
    </row>
    <row r="39" spans="1:10" ht="72.75" customHeight="1">
      <c r="A39" s="15">
        <v>182</v>
      </c>
      <c r="B39" s="22" t="s">
        <v>227</v>
      </c>
      <c r="C39" s="17" t="s">
        <v>228</v>
      </c>
      <c r="D39" s="11" t="s">
        <v>32</v>
      </c>
      <c r="E39" s="65"/>
      <c r="F39" s="65">
        <v>-2.2999999999999998</v>
      </c>
      <c r="G39" s="65">
        <v>-2.6</v>
      </c>
      <c r="H39" s="65"/>
      <c r="I39" s="65"/>
      <c r="J39" s="65"/>
    </row>
    <row r="40" spans="1:10" ht="51" customHeight="1">
      <c r="A40" s="15">
        <v>182</v>
      </c>
      <c r="B40" s="22" t="s">
        <v>229</v>
      </c>
      <c r="C40" s="17" t="s">
        <v>230</v>
      </c>
      <c r="D40" s="11" t="s">
        <v>32</v>
      </c>
      <c r="E40" s="65"/>
      <c r="F40" s="65"/>
      <c r="G40" s="65">
        <v>0.3</v>
      </c>
      <c r="H40" s="65"/>
      <c r="I40" s="65"/>
      <c r="J40" s="65"/>
    </row>
    <row r="41" spans="1:10" ht="53.45" customHeight="1">
      <c r="A41" s="37" t="s">
        <v>22</v>
      </c>
      <c r="B41" s="38" t="s">
        <v>75</v>
      </c>
      <c r="C41" s="39" t="s">
        <v>76</v>
      </c>
      <c r="D41" s="57" t="s">
        <v>1</v>
      </c>
      <c r="E41" s="62">
        <f>E42+E47</f>
        <v>14425</v>
      </c>
      <c r="F41" s="62">
        <f t="shared" ref="F41:G41" si="11">F42+F47</f>
        <v>9628.2000000000007</v>
      </c>
      <c r="G41" s="64">
        <f t="shared" si="11"/>
        <v>12516.7</v>
      </c>
      <c r="H41" s="62">
        <v>7845</v>
      </c>
      <c r="I41" s="62">
        <v>7845</v>
      </c>
      <c r="J41" s="62">
        <v>7845</v>
      </c>
    </row>
    <row r="42" spans="1:10" ht="107.25" customHeight="1">
      <c r="A42" s="5" t="s">
        <v>22</v>
      </c>
      <c r="B42" s="3" t="s">
        <v>77</v>
      </c>
      <c r="C42" s="8" t="s">
        <v>78</v>
      </c>
      <c r="D42" s="9" t="s">
        <v>1</v>
      </c>
      <c r="E42" s="64">
        <f>E43+E44+E45+E46</f>
        <v>14185</v>
      </c>
      <c r="F42" s="64">
        <f>F43+F44+F45+F46</f>
        <v>9359.1</v>
      </c>
      <c r="G42" s="64">
        <f t="shared" ref="G42" si="12">G43+G44+G45+G46</f>
        <v>12216.7</v>
      </c>
      <c r="H42" s="64">
        <v>7625</v>
      </c>
      <c r="I42" s="64">
        <v>7625</v>
      </c>
      <c r="J42" s="64">
        <v>7625</v>
      </c>
    </row>
    <row r="43" spans="1:10" ht="107.25" customHeight="1">
      <c r="A43" s="4" t="s">
        <v>79</v>
      </c>
      <c r="B43" s="4" t="s">
        <v>80</v>
      </c>
      <c r="C43" s="10" t="s">
        <v>81</v>
      </c>
      <c r="D43" s="11" t="s">
        <v>82</v>
      </c>
      <c r="E43" s="65">
        <v>8000</v>
      </c>
      <c r="F43" s="65">
        <v>7243</v>
      </c>
      <c r="G43" s="65">
        <v>9000</v>
      </c>
      <c r="H43" s="65">
        <v>5000</v>
      </c>
      <c r="I43" s="65">
        <v>5000</v>
      </c>
      <c r="J43" s="65">
        <v>5000</v>
      </c>
    </row>
    <row r="44" spans="1:10" ht="93.4" customHeight="1">
      <c r="A44" s="4" t="s">
        <v>79</v>
      </c>
      <c r="B44" s="4" t="s">
        <v>83</v>
      </c>
      <c r="C44" s="10" t="s">
        <v>84</v>
      </c>
      <c r="D44" s="11" t="s">
        <v>82</v>
      </c>
      <c r="E44" s="65">
        <v>35</v>
      </c>
      <c r="F44" s="65">
        <v>65.599999999999994</v>
      </c>
      <c r="G44" s="65">
        <v>66.7</v>
      </c>
      <c r="H44" s="65">
        <v>25</v>
      </c>
      <c r="I44" s="65">
        <v>25</v>
      </c>
      <c r="J44" s="65">
        <v>25</v>
      </c>
    </row>
    <row r="45" spans="1:10" ht="80.45" customHeight="1">
      <c r="A45" s="4" t="s">
        <v>79</v>
      </c>
      <c r="B45" s="4" t="s">
        <v>85</v>
      </c>
      <c r="C45" s="10" t="s">
        <v>86</v>
      </c>
      <c r="D45" s="11" t="s">
        <v>82</v>
      </c>
      <c r="E45" s="65">
        <v>150</v>
      </c>
      <c r="F45" s="65">
        <v>133.4</v>
      </c>
      <c r="G45" s="65">
        <v>150</v>
      </c>
      <c r="H45" s="65">
        <v>100</v>
      </c>
      <c r="I45" s="65">
        <v>100</v>
      </c>
      <c r="J45" s="65">
        <v>100</v>
      </c>
    </row>
    <row r="46" spans="1:10" ht="53.45" customHeight="1">
      <c r="A46" s="4" t="s">
        <v>79</v>
      </c>
      <c r="B46" s="4" t="s">
        <v>87</v>
      </c>
      <c r="C46" s="10" t="s">
        <v>88</v>
      </c>
      <c r="D46" s="11" t="s">
        <v>82</v>
      </c>
      <c r="E46" s="65">
        <v>6000</v>
      </c>
      <c r="F46" s="65">
        <v>1917.1</v>
      </c>
      <c r="G46" s="65">
        <v>3000</v>
      </c>
      <c r="H46" s="65">
        <v>2500</v>
      </c>
      <c r="I46" s="65">
        <v>2500</v>
      </c>
      <c r="J46" s="65">
        <v>2500</v>
      </c>
    </row>
    <row r="47" spans="1:10" ht="93.4" customHeight="1">
      <c r="A47" s="5" t="s">
        <v>22</v>
      </c>
      <c r="B47" s="3" t="s">
        <v>89</v>
      </c>
      <c r="C47" s="8" t="s">
        <v>90</v>
      </c>
      <c r="D47" s="9" t="s">
        <v>1</v>
      </c>
      <c r="E47" s="64">
        <f>E48</f>
        <v>240</v>
      </c>
      <c r="F47" s="64">
        <f t="shared" ref="F47:G47" si="13">F48</f>
        <v>269.10000000000002</v>
      </c>
      <c r="G47" s="64">
        <f t="shared" si="13"/>
        <v>300</v>
      </c>
      <c r="H47" s="64">
        <v>220</v>
      </c>
      <c r="I47" s="64">
        <v>220</v>
      </c>
      <c r="J47" s="64">
        <v>220</v>
      </c>
    </row>
    <row r="48" spans="1:10" ht="93.4" customHeight="1">
      <c r="A48" s="4" t="s">
        <v>79</v>
      </c>
      <c r="B48" s="4" t="s">
        <v>91</v>
      </c>
      <c r="C48" s="10" t="s">
        <v>92</v>
      </c>
      <c r="D48" s="11" t="s">
        <v>82</v>
      </c>
      <c r="E48" s="65">
        <v>240</v>
      </c>
      <c r="F48" s="65">
        <v>269.10000000000002</v>
      </c>
      <c r="G48" s="65">
        <v>300</v>
      </c>
      <c r="H48" s="65">
        <v>220</v>
      </c>
      <c r="I48" s="65">
        <v>220</v>
      </c>
      <c r="J48" s="65">
        <v>220</v>
      </c>
    </row>
    <row r="49" spans="1:10" ht="27.4" customHeight="1">
      <c r="A49" s="37" t="s">
        <v>22</v>
      </c>
      <c r="B49" s="38" t="s">
        <v>93</v>
      </c>
      <c r="C49" s="39" t="s">
        <v>94</v>
      </c>
      <c r="D49" s="57" t="s">
        <v>1</v>
      </c>
      <c r="E49" s="62">
        <f>E50</f>
        <v>563.6</v>
      </c>
      <c r="F49" s="62">
        <f t="shared" ref="F49:G49" si="14">F50</f>
        <v>498.79999999999995</v>
      </c>
      <c r="G49" s="64">
        <f t="shared" si="14"/>
        <v>563.6</v>
      </c>
      <c r="H49" s="62">
        <v>596.79999999999995</v>
      </c>
      <c r="I49" s="62">
        <v>580.29999999999995</v>
      </c>
      <c r="J49" s="62">
        <v>588.5</v>
      </c>
    </row>
    <row r="50" spans="1:10" ht="27.4" customHeight="1">
      <c r="A50" s="5" t="s">
        <v>22</v>
      </c>
      <c r="B50" s="3" t="s">
        <v>95</v>
      </c>
      <c r="C50" s="8" t="s">
        <v>96</v>
      </c>
      <c r="D50" s="9" t="s">
        <v>1</v>
      </c>
      <c r="E50" s="64">
        <f>E51+E52+E53</f>
        <v>563.6</v>
      </c>
      <c r="F50" s="64">
        <f t="shared" ref="F50:G50" si="15">F51+F52+F53</f>
        <v>498.79999999999995</v>
      </c>
      <c r="G50" s="64">
        <f t="shared" si="15"/>
        <v>563.6</v>
      </c>
      <c r="H50" s="64">
        <v>596.79999999999995</v>
      </c>
      <c r="I50" s="64">
        <v>580.29999999999995</v>
      </c>
      <c r="J50" s="64">
        <v>588.5</v>
      </c>
    </row>
    <row r="51" spans="1:10" ht="40.5" customHeight="1">
      <c r="A51" s="4" t="s">
        <v>97</v>
      </c>
      <c r="B51" s="4" t="s">
        <v>98</v>
      </c>
      <c r="C51" s="10" t="s">
        <v>99</v>
      </c>
      <c r="D51" s="11" t="s">
        <v>100</v>
      </c>
      <c r="E51" s="65">
        <v>155.80000000000001</v>
      </c>
      <c r="F51" s="65">
        <v>91.1</v>
      </c>
      <c r="G51" s="65">
        <v>155.80000000000001</v>
      </c>
      <c r="H51" s="65">
        <v>73.400000000000006</v>
      </c>
      <c r="I51" s="65">
        <v>71.3</v>
      </c>
      <c r="J51" s="65">
        <v>72.3</v>
      </c>
    </row>
    <row r="52" spans="1:10" ht="40.5" customHeight="1">
      <c r="A52" s="4" t="s">
        <v>97</v>
      </c>
      <c r="B52" s="4" t="s">
        <v>101</v>
      </c>
      <c r="C52" s="10" t="s">
        <v>102</v>
      </c>
      <c r="D52" s="11" t="s">
        <v>100</v>
      </c>
      <c r="E52" s="65">
        <v>371.9</v>
      </c>
      <c r="F52" s="65">
        <v>371.8</v>
      </c>
      <c r="G52" s="65">
        <v>371.9</v>
      </c>
      <c r="H52" s="65">
        <v>483.3</v>
      </c>
      <c r="I52" s="65">
        <v>469.9</v>
      </c>
      <c r="J52" s="65">
        <v>476.6</v>
      </c>
    </row>
    <row r="53" spans="1:10" ht="40.5" customHeight="1">
      <c r="A53" s="4" t="s">
        <v>97</v>
      </c>
      <c r="B53" s="4" t="s">
        <v>103</v>
      </c>
      <c r="C53" s="10" t="s">
        <v>104</v>
      </c>
      <c r="D53" s="11" t="s">
        <v>100</v>
      </c>
      <c r="E53" s="65">
        <v>35.9</v>
      </c>
      <c r="F53" s="65">
        <v>35.9</v>
      </c>
      <c r="G53" s="65">
        <v>35.9</v>
      </c>
      <c r="H53" s="65">
        <v>40.1</v>
      </c>
      <c r="I53" s="65">
        <v>39.1</v>
      </c>
      <c r="J53" s="65">
        <v>39.6</v>
      </c>
    </row>
    <row r="54" spans="1:10" ht="40.5" customHeight="1">
      <c r="A54" s="37" t="s">
        <v>22</v>
      </c>
      <c r="B54" s="23" t="s">
        <v>231</v>
      </c>
      <c r="C54" s="24" t="s">
        <v>232</v>
      </c>
      <c r="D54" s="28"/>
      <c r="E54" s="67">
        <v>2578</v>
      </c>
      <c r="F54" s="67">
        <f>F55+F56</f>
        <v>2586.2000000000003</v>
      </c>
      <c r="G54" s="66">
        <v>2578</v>
      </c>
      <c r="H54" s="68"/>
      <c r="I54" s="68"/>
      <c r="J54" s="68"/>
    </row>
    <row r="55" spans="1:10" ht="40.5" customHeight="1">
      <c r="A55" s="54">
        <v>923</v>
      </c>
      <c r="B55" s="53" t="s">
        <v>233</v>
      </c>
      <c r="C55" s="47" t="s">
        <v>234</v>
      </c>
      <c r="D55" s="28" t="s">
        <v>82</v>
      </c>
      <c r="E55" s="68"/>
      <c r="F55" s="68">
        <v>8.3000000000000007</v>
      </c>
      <c r="G55" s="65"/>
      <c r="H55" s="68"/>
      <c r="I55" s="68"/>
      <c r="J55" s="68"/>
    </row>
    <row r="56" spans="1:10" ht="69.75" customHeight="1">
      <c r="A56" s="54">
        <v>975</v>
      </c>
      <c r="B56" s="53" t="s">
        <v>233</v>
      </c>
      <c r="C56" s="47" t="s">
        <v>234</v>
      </c>
      <c r="D56" s="36" t="s">
        <v>201</v>
      </c>
      <c r="E56" s="68">
        <v>2578</v>
      </c>
      <c r="F56" s="68">
        <v>2577.9</v>
      </c>
      <c r="G56" s="65">
        <v>2578</v>
      </c>
      <c r="H56" s="68"/>
      <c r="I56" s="68"/>
      <c r="J56" s="68"/>
    </row>
    <row r="57" spans="1:10" ht="27.4" customHeight="1">
      <c r="A57" s="37" t="s">
        <v>22</v>
      </c>
      <c r="B57" s="58" t="s">
        <v>105</v>
      </c>
      <c r="C57" s="59" t="s">
        <v>106</v>
      </c>
      <c r="D57" s="57" t="s">
        <v>1</v>
      </c>
      <c r="E57" s="62">
        <f>E58+E60+E62+E65</f>
        <v>11118.8</v>
      </c>
      <c r="F57" s="62">
        <f t="shared" ref="F57:G57" si="16">F58+F60+F62+F65</f>
        <v>12870.5</v>
      </c>
      <c r="G57" s="64">
        <f t="shared" si="16"/>
        <v>14139</v>
      </c>
      <c r="H57" s="62">
        <v>4800</v>
      </c>
      <c r="I57" s="62">
        <v>4800</v>
      </c>
      <c r="J57" s="62">
        <v>4800</v>
      </c>
    </row>
    <row r="58" spans="1:10" ht="110.25" customHeight="1">
      <c r="A58" s="5" t="s">
        <v>22</v>
      </c>
      <c r="B58" s="20" t="s">
        <v>236</v>
      </c>
      <c r="C58" s="25" t="s">
        <v>238</v>
      </c>
      <c r="D58" s="7"/>
      <c r="E58" s="63">
        <f>E59</f>
        <v>660.8</v>
      </c>
      <c r="F58" s="63">
        <f t="shared" ref="F58:G58" si="17">F59</f>
        <v>289</v>
      </c>
      <c r="G58" s="64">
        <f t="shared" si="17"/>
        <v>289</v>
      </c>
      <c r="H58" s="63"/>
      <c r="I58" s="63"/>
      <c r="J58" s="63"/>
    </row>
    <row r="59" spans="1:10" ht="103.5" customHeight="1">
      <c r="A59" s="15">
        <v>923</v>
      </c>
      <c r="B59" s="27" t="s">
        <v>239</v>
      </c>
      <c r="C59" s="26" t="s">
        <v>237</v>
      </c>
      <c r="D59" s="29" t="s">
        <v>82</v>
      </c>
      <c r="E59" s="69">
        <v>660.8</v>
      </c>
      <c r="F59" s="69">
        <v>289</v>
      </c>
      <c r="G59" s="96">
        <v>289</v>
      </c>
      <c r="H59" s="63"/>
      <c r="I59" s="63"/>
      <c r="J59" s="63"/>
    </row>
    <row r="60" spans="1:10" ht="40.5" customHeight="1">
      <c r="A60" s="5" t="s">
        <v>22</v>
      </c>
      <c r="B60" s="3" t="s">
        <v>107</v>
      </c>
      <c r="C60" s="8" t="s">
        <v>108</v>
      </c>
      <c r="D60" s="9" t="s">
        <v>1</v>
      </c>
      <c r="E60" s="64">
        <f>E61</f>
        <v>5000</v>
      </c>
      <c r="F60" s="64">
        <f t="shared" ref="F60:G60" si="18">F61</f>
        <v>6198.7</v>
      </c>
      <c r="G60" s="64">
        <f t="shared" si="18"/>
        <v>7200</v>
      </c>
      <c r="H60" s="64">
        <v>2500</v>
      </c>
      <c r="I60" s="64">
        <v>2500</v>
      </c>
      <c r="J60" s="64">
        <v>2500</v>
      </c>
    </row>
    <row r="61" spans="1:10" ht="67.349999999999994" customHeight="1">
      <c r="A61" s="4" t="s">
        <v>79</v>
      </c>
      <c r="B61" s="4" t="s">
        <v>109</v>
      </c>
      <c r="C61" s="10" t="s">
        <v>110</v>
      </c>
      <c r="D61" s="11" t="s">
        <v>82</v>
      </c>
      <c r="E61" s="65">
        <v>5000</v>
      </c>
      <c r="F61" s="65">
        <v>6198.7</v>
      </c>
      <c r="G61" s="65">
        <v>7200</v>
      </c>
      <c r="H61" s="65">
        <v>2500</v>
      </c>
      <c r="I61" s="65">
        <v>2500</v>
      </c>
      <c r="J61" s="65">
        <v>2500</v>
      </c>
    </row>
    <row r="62" spans="1:10" ht="93.4" customHeight="1">
      <c r="A62" s="5" t="s">
        <v>22</v>
      </c>
      <c r="B62" s="3" t="s">
        <v>111</v>
      </c>
      <c r="C62" s="8" t="s">
        <v>112</v>
      </c>
      <c r="D62" s="9" t="s">
        <v>1</v>
      </c>
      <c r="E62" s="64">
        <f>E63+E64</f>
        <v>2708</v>
      </c>
      <c r="F62" s="64">
        <f t="shared" ref="F62:G62" si="19">F63+F64</f>
        <v>3290.7000000000003</v>
      </c>
      <c r="G62" s="64">
        <f t="shared" si="19"/>
        <v>3550</v>
      </c>
      <c r="H62" s="64">
        <v>2000</v>
      </c>
      <c r="I62" s="64">
        <v>2000</v>
      </c>
      <c r="J62" s="64">
        <v>2000</v>
      </c>
    </row>
    <row r="63" spans="1:10" ht="107.25" customHeight="1">
      <c r="A63" s="4" t="s">
        <v>79</v>
      </c>
      <c r="B63" s="4" t="s">
        <v>113</v>
      </c>
      <c r="C63" s="10" t="s">
        <v>114</v>
      </c>
      <c r="D63" s="11" t="s">
        <v>82</v>
      </c>
      <c r="E63" s="65">
        <v>2328</v>
      </c>
      <c r="F63" s="65">
        <v>2733.8</v>
      </c>
      <c r="G63" s="65">
        <v>2800</v>
      </c>
      <c r="H63" s="65">
        <v>2000</v>
      </c>
      <c r="I63" s="65">
        <v>2000</v>
      </c>
      <c r="J63" s="65">
        <v>2000</v>
      </c>
    </row>
    <row r="64" spans="1:10" ht="107.25" customHeight="1">
      <c r="A64" s="4" t="s">
        <v>79</v>
      </c>
      <c r="B64" s="18" t="s">
        <v>241</v>
      </c>
      <c r="C64" s="30" t="s">
        <v>240</v>
      </c>
      <c r="D64" s="11" t="s">
        <v>82</v>
      </c>
      <c r="E64" s="65">
        <v>380</v>
      </c>
      <c r="F64" s="65">
        <v>556.9</v>
      </c>
      <c r="G64" s="65">
        <v>750</v>
      </c>
      <c r="H64" s="65"/>
      <c r="I64" s="65"/>
      <c r="J64" s="65"/>
    </row>
    <row r="65" spans="1:10" ht="40.5" customHeight="1">
      <c r="A65" s="5" t="s">
        <v>22</v>
      </c>
      <c r="B65" s="20" t="s">
        <v>242</v>
      </c>
      <c r="C65" s="8" t="s">
        <v>115</v>
      </c>
      <c r="D65" s="9" t="s">
        <v>1</v>
      </c>
      <c r="E65" s="64">
        <f>E66</f>
        <v>2750</v>
      </c>
      <c r="F65" s="64">
        <f t="shared" ref="F65:G65" si="20">F66</f>
        <v>3092.1</v>
      </c>
      <c r="G65" s="64">
        <f t="shared" si="20"/>
        <v>3100</v>
      </c>
      <c r="H65" s="64">
        <v>300</v>
      </c>
      <c r="I65" s="64">
        <v>300</v>
      </c>
      <c r="J65" s="64">
        <v>300</v>
      </c>
    </row>
    <row r="66" spans="1:10" ht="53.45" customHeight="1">
      <c r="A66" s="4" t="s">
        <v>79</v>
      </c>
      <c r="B66" s="4" t="s">
        <v>116</v>
      </c>
      <c r="C66" s="10" t="s">
        <v>117</v>
      </c>
      <c r="D66" s="11" t="s">
        <v>82</v>
      </c>
      <c r="E66" s="65">
        <v>2750</v>
      </c>
      <c r="F66" s="65">
        <v>3092.1</v>
      </c>
      <c r="G66" s="65">
        <v>3100</v>
      </c>
      <c r="H66" s="65">
        <v>300</v>
      </c>
      <c r="I66" s="65">
        <v>300</v>
      </c>
      <c r="J66" s="65">
        <v>300</v>
      </c>
    </row>
    <row r="67" spans="1:10" ht="27.4" customHeight="1">
      <c r="A67" s="37" t="s">
        <v>22</v>
      </c>
      <c r="B67" s="38" t="s">
        <v>118</v>
      </c>
      <c r="C67" s="39" t="s">
        <v>119</v>
      </c>
      <c r="D67" s="57" t="s">
        <v>1</v>
      </c>
      <c r="E67" s="62">
        <f>E68+E88+E90+E93+E95+E103</f>
        <v>1569.7000000000003</v>
      </c>
      <c r="F67" s="62">
        <f t="shared" ref="F67:G67" si="21">F68+F88+F90+F93+F95+F103</f>
        <v>1462.9999999999998</v>
      </c>
      <c r="G67" s="64">
        <f t="shared" si="21"/>
        <v>1670.7</v>
      </c>
      <c r="H67" s="62">
        <v>1476.5</v>
      </c>
      <c r="I67" s="62">
        <v>1475.5</v>
      </c>
      <c r="J67" s="62">
        <v>1473.5</v>
      </c>
    </row>
    <row r="68" spans="1:10" ht="40.5" customHeight="1">
      <c r="A68" s="38" t="s">
        <v>22</v>
      </c>
      <c r="B68" s="38" t="s">
        <v>120</v>
      </c>
      <c r="C68" s="39" t="s">
        <v>121</v>
      </c>
      <c r="D68" s="35" t="s">
        <v>1</v>
      </c>
      <c r="E68" s="70">
        <f>E69+E70+E71+E72+E73+E74+E75+E76+E77+E78+E79+E80+E81+E82+E83+E84+E85+E86+E87</f>
        <v>1268.1000000000001</v>
      </c>
      <c r="F68" s="70">
        <f>F69+F70+F71+F72+F73+F74+F75+F76+F77+F78+F79+F80+F81+F82+F83+F84+F85+F86+F87</f>
        <v>751</v>
      </c>
      <c r="G68" s="64">
        <f t="shared" ref="G68" si="22">G69+G70+G71+G72+G73+G74+G75+G76+G77+G78+G79+G80+G81+G82+G83+G84+G85+G86+G87</f>
        <v>909.3</v>
      </c>
      <c r="H68" s="70">
        <v>1172</v>
      </c>
      <c r="I68" s="70">
        <v>1172</v>
      </c>
      <c r="J68" s="70">
        <v>1172</v>
      </c>
    </row>
    <row r="69" spans="1:10" ht="93.4" customHeight="1">
      <c r="A69" s="4" t="s">
        <v>122</v>
      </c>
      <c r="B69" s="4" t="s">
        <v>123</v>
      </c>
      <c r="C69" s="10" t="s">
        <v>124</v>
      </c>
      <c r="D69" s="11" t="s">
        <v>125</v>
      </c>
      <c r="E69" s="65">
        <v>5</v>
      </c>
      <c r="F69" s="65">
        <v>2.7</v>
      </c>
      <c r="G69" s="65">
        <v>3</v>
      </c>
      <c r="H69" s="65">
        <v>3</v>
      </c>
      <c r="I69" s="65">
        <v>3</v>
      </c>
      <c r="J69" s="65">
        <v>3</v>
      </c>
    </row>
    <row r="70" spans="1:10" ht="93.4" customHeight="1">
      <c r="A70" s="4" t="s">
        <v>126</v>
      </c>
      <c r="B70" s="4" t="s">
        <v>123</v>
      </c>
      <c r="C70" s="10" t="s">
        <v>124</v>
      </c>
      <c r="D70" s="11" t="s">
        <v>127</v>
      </c>
      <c r="E70" s="65">
        <v>88.9</v>
      </c>
      <c r="F70" s="65">
        <v>62.1</v>
      </c>
      <c r="G70" s="65">
        <v>91</v>
      </c>
      <c r="H70" s="65">
        <v>70.599999999999994</v>
      </c>
      <c r="I70" s="65">
        <v>70.599999999999994</v>
      </c>
      <c r="J70" s="65">
        <v>70.599999999999994</v>
      </c>
    </row>
    <row r="71" spans="1:10" ht="120.2" customHeight="1">
      <c r="A71" s="4" t="s">
        <v>122</v>
      </c>
      <c r="B71" s="4" t="s">
        <v>128</v>
      </c>
      <c r="C71" s="10" t="s">
        <v>129</v>
      </c>
      <c r="D71" s="11" t="s">
        <v>125</v>
      </c>
      <c r="E71" s="65">
        <v>10</v>
      </c>
      <c r="F71" s="65">
        <v>1.2</v>
      </c>
      <c r="G71" s="65">
        <v>1.2</v>
      </c>
      <c r="H71" s="65">
        <v>5</v>
      </c>
      <c r="I71" s="65">
        <v>5</v>
      </c>
      <c r="J71" s="65">
        <v>5</v>
      </c>
    </row>
    <row r="72" spans="1:10" ht="120.2" customHeight="1">
      <c r="A72" s="4" t="s">
        <v>126</v>
      </c>
      <c r="B72" s="4" t="s">
        <v>128</v>
      </c>
      <c r="C72" s="10" t="s">
        <v>129</v>
      </c>
      <c r="D72" s="11" t="s">
        <v>127</v>
      </c>
      <c r="E72" s="65">
        <v>250.3</v>
      </c>
      <c r="F72" s="65">
        <v>184.1</v>
      </c>
      <c r="G72" s="65">
        <v>218.8</v>
      </c>
      <c r="H72" s="65">
        <v>265.10000000000002</v>
      </c>
      <c r="I72" s="65">
        <v>265.10000000000002</v>
      </c>
      <c r="J72" s="65">
        <v>265.10000000000002</v>
      </c>
    </row>
    <row r="73" spans="1:10" ht="93.4" customHeight="1">
      <c r="A73" s="4" t="s">
        <v>122</v>
      </c>
      <c r="B73" s="4" t="s">
        <v>130</v>
      </c>
      <c r="C73" s="10" t="s">
        <v>131</v>
      </c>
      <c r="D73" s="11" t="s">
        <v>125</v>
      </c>
      <c r="E73" s="65">
        <v>10</v>
      </c>
      <c r="F73" s="65">
        <v>3</v>
      </c>
      <c r="G73" s="65">
        <v>3</v>
      </c>
      <c r="H73" s="65">
        <v>3</v>
      </c>
      <c r="I73" s="65">
        <v>3</v>
      </c>
      <c r="J73" s="65">
        <v>3</v>
      </c>
    </row>
    <row r="74" spans="1:10" ht="93.4" customHeight="1">
      <c r="A74" s="4" t="s">
        <v>126</v>
      </c>
      <c r="B74" s="4" t="s">
        <v>130</v>
      </c>
      <c r="C74" s="10" t="s">
        <v>131</v>
      </c>
      <c r="D74" s="11" t="s">
        <v>127</v>
      </c>
      <c r="E74" s="65">
        <v>33.9</v>
      </c>
      <c r="F74" s="65">
        <v>63.3</v>
      </c>
      <c r="G74" s="65">
        <v>63.8</v>
      </c>
      <c r="H74" s="65">
        <v>43.4</v>
      </c>
      <c r="I74" s="65">
        <v>43.4</v>
      </c>
      <c r="J74" s="65">
        <v>43.4</v>
      </c>
    </row>
    <row r="75" spans="1:10" ht="107.25" customHeight="1">
      <c r="A75" s="31" t="s">
        <v>126</v>
      </c>
      <c r="B75" s="31" t="s">
        <v>132</v>
      </c>
      <c r="C75" s="32" t="s">
        <v>133</v>
      </c>
      <c r="D75" s="28" t="s">
        <v>127</v>
      </c>
      <c r="E75" s="68">
        <v>185.1</v>
      </c>
      <c r="F75" s="68">
        <v>13.5</v>
      </c>
      <c r="G75" s="65">
        <v>15.5</v>
      </c>
      <c r="H75" s="68">
        <v>183.6</v>
      </c>
      <c r="I75" s="68">
        <v>183.6</v>
      </c>
      <c r="J75" s="68">
        <v>183.6</v>
      </c>
    </row>
    <row r="76" spans="1:10" ht="70.5" customHeight="1">
      <c r="A76" s="31">
        <v>923</v>
      </c>
      <c r="B76" s="43" t="s">
        <v>255</v>
      </c>
      <c r="C76" s="44" t="s">
        <v>256</v>
      </c>
      <c r="D76" s="28" t="s">
        <v>82</v>
      </c>
      <c r="E76" s="68"/>
      <c r="F76" s="68">
        <v>5</v>
      </c>
      <c r="G76" s="65">
        <v>5</v>
      </c>
      <c r="H76" s="68"/>
      <c r="I76" s="68"/>
      <c r="J76" s="68"/>
    </row>
    <row r="77" spans="1:10" ht="96" customHeight="1">
      <c r="A77" s="31">
        <v>890</v>
      </c>
      <c r="B77" s="22" t="s">
        <v>257</v>
      </c>
      <c r="C77" s="44" t="s">
        <v>145</v>
      </c>
      <c r="D77" s="28" t="s">
        <v>127</v>
      </c>
      <c r="E77" s="68">
        <v>10</v>
      </c>
      <c r="F77" s="68">
        <v>10</v>
      </c>
      <c r="G77" s="65">
        <v>10</v>
      </c>
      <c r="H77" s="68"/>
      <c r="I77" s="68"/>
      <c r="J77" s="68"/>
    </row>
    <row r="78" spans="1:10" ht="93.4" customHeight="1">
      <c r="A78" s="31" t="s">
        <v>126</v>
      </c>
      <c r="B78" s="31" t="s">
        <v>134</v>
      </c>
      <c r="C78" s="32" t="s">
        <v>135</v>
      </c>
      <c r="D78" s="28" t="s">
        <v>127</v>
      </c>
      <c r="E78" s="68"/>
      <c r="F78" s="68"/>
      <c r="G78" s="65"/>
      <c r="H78" s="68">
        <v>2.7</v>
      </c>
      <c r="I78" s="68">
        <v>2.7</v>
      </c>
      <c r="J78" s="68">
        <v>2.7</v>
      </c>
    </row>
    <row r="79" spans="1:10" ht="93.4" customHeight="1">
      <c r="A79" s="31" t="s">
        <v>126</v>
      </c>
      <c r="B79" s="31" t="s">
        <v>136</v>
      </c>
      <c r="C79" s="32" t="s">
        <v>137</v>
      </c>
      <c r="D79" s="28" t="s">
        <v>127</v>
      </c>
      <c r="E79" s="68">
        <v>7</v>
      </c>
      <c r="F79" s="68">
        <v>0.5</v>
      </c>
      <c r="G79" s="65">
        <v>0.5</v>
      </c>
      <c r="H79" s="68">
        <v>10.3</v>
      </c>
      <c r="I79" s="68">
        <v>10.3</v>
      </c>
      <c r="J79" s="68">
        <v>10.3</v>
      </c>
    </row>
    <row r="80" spans="1:10" ht="107.25" customHeight="1">
      <c r="A80" s="31" t="s">
        <v>126</v>
      </c>
      <c r="B80" s="31" t="s">
        <v>138</v>
      </c>
      <c r="C80" s="32" t="s">
        <v>139</v>
      </c>
      <c r="D80" s="28" t="s">
        <v>127</v>
      </c>
      <c r="E80" s="68">
        <v>83.7</v>
      </c>
      <c r="F80" s="68">
        <v>3</v>
      </c>
      <c r="G80" s="65">
        <v>3</v>
      </c>
      <c r="H80" s="68">
        <v>75</v>
      </c>
      <c r="I80" s="68">
        <v>75</v>
      </c>
      <c r="J80" s="68">
        <v>75</v>
      </c>
    </row>
    <row r="81" spans="1:10" ht="133.35" customHeight="1">
      <c r="A81" s="31" t="s">
        <v>126</v>
      </c>
      <c r="B81" s="31" t="s">
        <v>140</v>
      </c>
      <c r="C81" s="32" t="s">
        <v>141</v>
      </c>
      <c r="D81" s="28" t="s">
        <v>127</v>
      </c>
      <c r="E81" s="68">
        <v>40.5</v>
      </c>
      <c r="F81" s="68">
        <v>36.299999999999997</v>
      </c>
      <c r="G81" s="65">
        <v>40.5</v>
      </c>
      <c r="H81" s="68">
        <v>43.7</v>
      </c>
      <c r="I81" s="68">
        <v>43.7</v>
      </c>
      <c r="J81" s="68">
        <v>43.7</v>
      </c>
    </row>
    <row r="82" spans="1:10" ht="93.4" customHeight="1">
      <c r="A82" s="4">
        <v>852</v>
      </c>
      <c r="B82" s="4" t="s">
        <v>142</v>
      </c>
      <c r="C82" s="10" t="s">
        <v>143</v>
      </c>
      <c r="D82" s="11" t="s">
        <v>169</v>
      </c>
      <c r="E82" s="65"/>
      <c r="F82" s="65">
        <v>2</v>
      </c>
      <c r="G82" s="65">
        <v>2</v>
      </c>
      <c r="H82" s="65"/>
      <c r="I82" s="65"/>
      <c r="J82" s="65"/>
    </row>
    <row r="83" spans="1:10" ht="93.4" customHeight="1">
      <c r="A83" s="4">
        <v>890</v>
      </c>
      <c r="B83" s="4" t="s">
        <v>142</v>
      </c>
      <c r="C83" s="10" t="s">
        <v>143</v>
      </c>
      <c r="D83" s="11" t="s">
        <v>127</v>
      </c>
      <c r="E83" s="65">
        <v>7.2</v>
      </c>
      <c r="F83" s="65">
        <v>6.8</v>
      </c>
      <c r="G83" s="65">
        <v>9</v>
      </c>
      <c r="H83" s="65">
        <v>3.9</v>
      </c>
      <c r="I83" s="65">
        <v>3.9</v>
      </c>
      <c r="J83" s="65">
        <v>3.9</v>
      </c>
    </row>
    <row r="84" spans="1:10" ht="93.4" customHeight="1">
      <c r="A84" s="4" t="s">
        <v>126</v>
      </c>
      <c r="B84" s="4" t="s">
        <v>144</v>
      </c>
      <c r="C84" s="10" t="s">
        <v>145</v>
      </c>
      <c r="D84" s="11" t="s">
        <v>127</v>
      </c>
      <c r="E84" s="65">
        <v>189.2</v>
      </c>
      <c r="F84" s="65">
        <v>89.2</v>
      </c>
      <c r="G84" s="65">
        <v>99</v>
      </c>
      <c r="H84" s="65">
        <v>155.30000000000001</v>
      </c>
      <c r="I84" s="65">
        <v>155.30000000000001</v>
      </c>
      <c r="J84" s="65">
        <v>155.30000000000001</v>
      </c>
    </row>
    <row r="85" spans="1:10" ht="93.4" customHeight="1">
      <c r="A85" s="4">
        <v>875</v>
      </c>
      <c r="B85" s="45" t="s">
        <v>259</v>
      </c>
      <c r="C85" s="10" t="s">
        <v>145</v>
      </c>
      <c r="D85" s="11" t="s">
        <v>125</v>
      </c>
      <c r="E85" s="65">
        <v>5</v>
      </c>
      <c r="F85" s="65">
        <v>3</v>
      </c>
      <c r="G85" s="65">
        <v>1</v>
      </c>
      <c r="H85" s="65"/>
      <c r="I85" s="65"/>
      <c r="J85" s="65"/>
    </row>
    <row r="86" spans="1:10" ht="107.25" customHeight="1">
      <c r="A86" s="4" t="s">
        <v>122</v>
      </c>
      <c r="B86" s="4" t="s">
        <v>146</v>
      </c>
      <c r="C86" s="10" t="s">
        <v>147</v>
      </c>
      <c r="D86" s="11" t="s">
        <v>125</v>
      </c>
      <c r="E86" s="65">
        <v>10</v>
      </c>
      <c r="F86" s="65">
        <v>14.5</v>
      </c>
      <c r="G86" s="65">
        <v>5</v>
      </c>
      <c r="H86" s="65">
        <v>5</v>
      </c>
      <c r="I86" s="65">
        <v>5</v>
      </c>
      <c r="J86" s="65">
        <v>5</v>
      </c>
    </row>
    <row r="87" spans="1:10" ht="107.25" customHeight="1">
      <c r="A87" s="4" t="s">
        <v>126</v>
      </c>
      <c r="B87" s="4" t="s">
        <v>146</v>
      </c>
      <c r="C87" s="10" t="s">
        <v>147</v>
      </c>
      <c r="D87" s="11" t="s">
        <v>127</v>
      </c>
      <c r="E87" s="65">
        <v>332.3</v>
      </c>
      <c r="F87" s="65">
        <v>250.8</v>
      </c>
      <c r="G87" s="65">
        <v>338</v>
      </c>
      <c r="H87" s="65">
        <v>302.2</v>
      </c>
      <c r="I87" s="65">
        <v>302.2</v>
      </c>
      <c r="J87" s="65">
        <v>302.2</v>
      </c>
    </row>
    <row r="88" spans="1:10" ht="133.35" customHeight="1">
      <c r="A88" s="38" t="s">
        <v>22</v>
      </c>
      <c r="B88" s="38" t="s">
        <v>148</v>
      </c>
      <c r="C88" s="39" t="s">
        <v>149</v>
      </c>
      <c r="D88" s="35" t="s">
        <v>1</v>
      </c>
      <c r="E88" s="70"/>
      <c r="F88" s="70"/>
      <c r="G88" s="64"/>
      <c r="H88" s="70">
        <v>16.2</v>
      </c>
      <c r="I88" s="70">
        <v>16.2</v>
      </c>
      <c r="J88" s="70">
        <v>16.2</v>
      </c>
    </row>
    <row r="89" spans="1:10" ht="160.15" customHeight="1">
      <c r="A89" s="31" t="s">
        <v>126</v>
      </c>
      <c r="B89" s="31" t="s">
        <v>150</v>
      </c>
      <c r="C89" s="32" t="s">
        <v>151</v>
      </c>
      <c r="D89" s="28" t="s">
        <v>127</v>
      </c>
      <c r="E89" s="68"/>
      <c r="F89" s="68"/>
      <c r="G89" s="65"/>
      <c r="H89" s="68">
        <v>16.2</v>
      </c>
      <c r="I89" s="68">
        <v>16.2</v>
      </c>
      <c r="J89" s="68">
        <v>16.2</v>
      </c>
    </row>
    <row r="90" spans="1:10" ht="133.35" customHeight="1">
      <c r="A90" s="37" t="s">
        <v>22</v>
      </c>
      <c r="B90" s="38" t="s">
        <v>152</v>
      </c>
      <c r="C90" s="39" t="s">
        <v>153</v>
      </c>
      <c r="D90" s="35" t="s">
        <v>1</v>
      </c>
      <c r="E90" s="70"/>
      <c r="F90" s="70">
        <f>F91</f>
        <v>5</v>
      </c>
      <c r="G90" s="64">
        <f>G91</f>
        <v>5</v>
      </c>
      <c r="H90" s="70">
        <v>235.1</v>
      </c>
      <c r="I90" s="70">
        <v>235.1</v>
      </c>
      <c r="J90" s="70">
        <v>235.1</v>
      </c>
    </row>
    <row r="91" spans="1:10" ht="81.75" customHeight="1">
      <c r="A91" s="31" t="s">
        <v>79</v>
      </c>
      <c r="B91" s="33" t="s">
        <v>244</v>
      </c>
      <c r="C91" s="34" t="s">
        <v>243</v>
      </c>
      <c r="D91" s="28" t="s">
        <v>82</v>
      </c>
      <c r="E91" s="70"/>
      <c r="F91" s="71">
        <v>5</v>
      </c>
      <c r="G91" s="96">
        <v>5</v>
      </c>
      <c r="H91" s="70"/>
      <c r="I91" s="70"/>
      <c r="J91" s="70"/>
    </row>
    <row r="92" spans="1:10" ht="80.45" customHeight="1">
      <c r="A92" s="31" t="s">
        <v>79</v>
      </c>
      <c r="B92" s="31" t="s">
        <v>154</v>
      </c>
      <c r="C92" s="32" t="s">
        <v>155</v>
      </c>
      <c r="D92" s="28" t="s">
        <v>82</v>
      </c>
      <c r="E92" s="68"/>
      <c r="F92" s="68"/>
      <c r="G92" s="65"/>
      <c r="H92" s="68">
        <v>235.1</v>
      </c>
      <c r="I92" s="68">
        <v>235.1</v>
      </c>
      <c r="J92" s="68">
        <v>235.1</v>
      </c>
    </row>
    <row r="93" spans="1:10" ht="80.45" customHeight="1">
      <c r="A93" s="37" t="s">
        <v>22</v>
      </c>
      <c r="B93" s="40" t="s">
        <v>245</v>
      </c>
      <c r="C93" s="41" t="s">
        <v>248</v>
      </c>
      <c r="D93" s="28"/>
      <c r="E93" s="68"/>
      <c r="F93" s="67">
        <f>F94</f>
        <v>0.9</v>
      </c>
      <c r="G93" s="66">
        <f>G94</f>
        <v>4.4000000000000004</v>
      </c>
      <c r="H93" s="68"/>
      <c r="I93" s="68"/>
      <c r="J93" s="68"/>
    </row>
    <row r="94" spans="1:10" ht="80.45" customHeight="1">
      <c r="A94" s="42">
        <v>923</v>
      </c>
      <c r="B94" s="22" t="s">
        <v>247</v>
      </c>
      <c r="C94" s="34" t="s">
        <v>246</v>
      </c>
      <c r="D94" s="28" t="s">
        <v>82</v>
      </c>
      <c r="E94" s="68"/>
      <c r="F94" s="68">
        <v>0.9</v>
      </c>
      <c r="G94" s="65">
        <v>4.4000000000000004</v>
      </c>
      <c r="H94" s="68"/>
      <c r="I94" s="68"/>
      <c r="J94" s="68"/>
    </row>
    <row r="95" spans="1:10" ht="27.4" customHeight="1">
      <c r="A95" s="38" t="s">
        <v>22</v>
      </c>
      <c r="B95" s="38" t="s">
        <v>156</v>
      </c>
      <c r="C95" s="39" t="s">
        <v>157</v>
      </c>
      <c r="D95" s="35" t="s">
        <v>1</v>
      </c>
      <c r="E95" s="70">
        <f>E96+E97+E98+E99+E100+E101+E102</f>
        <v>251.60000000000002</v>
      </c>
      <c r="F95" s="70">
        <f>F96+F97+F98+F99+F100+F101+F102</f>
        <v>693.8</v>
      </c>
      <c r="G95" s="64">
        <f t="shared" ref="G95" si="23">G96+G97+G98+G99+G100+G101+G102</f>
        <v>739.7</v>
      </c>
      <c r="H95" s="70">
        <v>3.2</v>
      </c>
      <c r="I95" s="70">
        <v>2.2000000000000002</v>
      </c>
      <c r="J95" s="70">
        <v>0.2</v>
      </c>
    </row>
    <row r="96" spans="1:10" ht="60.75" customHeight="1">
      <c r="A96" s="31">
        <v>923</v>
      </c>
      <c r="B96" s="33" t="s">
        <v>249</v>
      </c>
      <c r="C96" s="34" t="s">
        <v>250</v>
      </c>
      <c r="D96" s="28" t="s">
        <v>82</v>
      </c>
      <c r="E96" s="71">
        <v>37.700000000000003</v>
      </c>
      <c r="F96" s="71">
        <v>37.700000000000003</v>
      </c>
      <c r="G96" s="96">
        <v>37.700000000000003</v>
      </c>
      <c r="H96" s="70"/>
      <c r="I96" s="70"/>
      <c r="J96" s="70"/>
    </row>
    <row r="97" spans="1:13" ht="72.75" customHeight="1">
      <c r="A97" s="31">
        <v>923</v>
      </c>
      <c r="B97" s="33" t="s">
        <v>252</v>
      </c>
      <c r="C97" s="34" t="s">
        <v>251</v>
      </c>
      <c r="D97" s="28" t="s">
        <v>82</v>
      </c>
      <c r="E97" s="71">
        <v>197.4</v>
      </c>
      <c r="F97" s="71">
        <v>276.60000000000002</v>
      </c>
      <c r="G97" s="96">
        <v>320</v>
      </c>
      <c r="H97" s="70"/>
      <c r="I97" s="70"/>
      <c r="J97" s="70"/>
    </row>
    <row r="98" spans="1:13" ht="72.75" customHeight="1">
      <c r="A98" s="31">
        <v>923</v>
      </c>
      <c r="B98" s="33" t="s">
        <v>254</v>
      </c>
      <c r="C98" s="34" t="s">
        <v>253</v>
      </c>
      <c r="D98" s="28" t="s">
        <v>82</v>
      </c>
      <c r="E98" s="71"/>
      <c r="F98" s="71">
        <v>211.3</v>
      </c>
      <c r="G98" s="96">
        <v>212</v>
      </c>
      <c r="H98" s="70"/>
      <c r="I98" s="70"/>
      <c r="J98" s="70"/>
    </row>
    <row r="99" spans="1:13" ht="80.45" customHeight="1">
      <c r="A99" s="31" t="s">
        <v>158</v>
      </c>
      <c r="B99" s="31" t="s">
        <v>159</v>
      </c>
      <c r="C99" s="32" t="s">
        <v>160</v>
      </c>
      <c r="D99" s="28" t="s">
        <v>161</v>
      </c>
      <c r="E99" s="68">
        <v>1</v>
      </c>
      <c r="F99" s="68">
        <v>0.8</v>
      </c>
      <c r="G99" s="65">
        <v>1</v>
      </c>
      <c r="H99" s="68">
        <v>1.2</v>
      </c>
      <c r="I99" s="68">
        <v>1.2</v>
      </c>
      <c r="J99" s="68">
        <v>0.2</v>
      </c>
    </row>
    <row r="100" spans="1:13" ht="80.45" customHeight="1">
      <c r="A100" s="31">
        <v>188</v>
      </c>
      <c r="B100" s="31" t="s">
        <v>159</v>
      </c>
      <c r="C100" s="32" t="s">
        <v>160</v>
      </c>
      <c r="D100" s="36" t="s">
        <v>258</v>
      </c>
      <c r="E100" s="68">
        <v>15.5</v>
      </c>
      <c r="F100" s="68">
        <v>15.6</v>
      </c>
      <c r="G100" s="65">
        <v>15.5</v>
      </c>
      <c r="H100" s="68"/>
      <c r="I100" s="68"/>
      <c r="J100" s="68"/>
    </row>
    <row r="101" spans="1:13" ht="80.45" customHeight="1">
      <c r="A101" s="31">
        <v>852</v>
      </c>
      <c r="B101" s="31" t="s">
        <v>159</v>
      </c>
      <c r="C101" s="32" t="s">
        <v>160</v>
      </c>
      <c r="D101" s="28" t="s">
        <v>169</v>
      </c>
      <c r="E101" s="68"/>
      <c r="F101" s="68">
        <v>151.80000000000001</v>
      </c>
      <c r="G101" s="65">
        <v>153.5</v>
      </c>
      <c r="H101" s="68"/>
      <c r="I101" s="68"/>
      <c r="J101" s="68"/>
    </row>
    <row r="102" spans="1:13" ht="80.45" customHeight="1">
      <c r="A102" s="31" t="s">
        <v>29</v>
      </c>
      <c r="B102" s="31" t="s">
        <v>162</v>
      </c>
      <c r="C102" s="32" t="s">
        <v>163</v>
      </c>
      <c r="D102" s="28" t="s">
        <v>32</v>
      </c>
      <c r="E102" s="68"/>
      <c r="F102" s="68"/>
      <c r="G102" s="65"/>
      <c r="H102" s="68">
        <v>2</v>
      </c>
      <c r="I102" s="68">
        <v>1</v>
      </c>
      <c r="J102" s="68">
        <v>0</v>
      </c>
    </row>
    <row r="103" spans="1:13" ht="27.4" customHeight="1">
      <c r="A103" s="37" t="s">
        <v>22</v>
      </c>
      <c r="B103" s="38" t="s">
        <v>164</v>
      </c>
      <c r="C103" s="39" t="s">
        <v>165</v>
      </c>
      <c r="D103" s="35" t="s">
        <v>1</v>
      </c>
      <c r="E103" s="70">
        <f>E104+E105</f>
        <v>50</v>
      </c>
      <c r="F103" s="70">
        <f t="shared" ref="F103:G103" si="24">F104+F105</f>
        <v>12.3</v>
      </c>
      <c r="G103" s="64">
        <f t="shared" si="24"/>
        <v>12.3</v>
      </c>
      <c r="H103" s="70">
        <v>50</v>
      </c>
      <c r="I103" s="70">
        <v>50</v>
      </c>
      <c r="J103" s="70">
        <v>50</v>
      </c>
    </row>
    <row r="104" spans="1:13" ht="133.35" customHeight="1">
      <c r="A104" s="31" t="s">
        <v>166</v>
      </c>
      <c r="B104" s="31" t="s">
        <v>167</v>
      </c>
      <c r="C104" s="32" t="s">
        <v>168</v>
      </c>
      <c r="D104" s="28" t="s">
        <v>169</v>
      </c>
      <c r="E104" s="68">
        <v>50</v>
      </c>
      <c r="F104" s="68">
        <v>5.3</v>
      </c>
      <c r="G104" s="65">
        <v>5.3</v>
      </c>
      <c r="H104" s="68">
        <v>50</v>
      </c>
      <c r="I104" s="68">
        <v>50</v>
      </c>
      <c r="J104" s="68">
        <v>50</v>
      </c>
    </row>
    <row r="105" spans="1:13" ht="133.35" customHeight="1">
      <c r="A105" s="31">
        <v>923</v>
      </c>
      <c r="B105" s="31" t="s">
        <v>167</v>
      </c>
      <c r="C105" s="32" t="s">
        <v>168</v>
      </c>
      <c r="D105" s="28" t="s">
        <v>82</v>
      </c>
      <c r="E105" s="68"/>
      <c r="F105" s="68">
        <v>7</v>
      </c>
      <c r="G105" s="65">
        <v>7</v>
      </c>
      <c r="H105" s="68"/>
      <c r="I105" s="68"/>
      <c r="J105" s="68"/>
    </row>
    <row r="106" spans="1:13" ht="42.75" customHeight="1">
      <c r="A106" s="37" t="s">
        <v>22</v>
      </c>
      <c r="B106" s="60" t="s">
        <v>261</v>
      </c>
      <c r="C106" s="61" t="s">
        <v>260</v>
      </c>
      <c r="D106" s="28"/>
      <c r="E106" s="67">
        <v>181.4</v>
      </c>
      <c r="F106" s="67">
        <f>F107+F108+F109</f>
        <v>414</v>
      </c>
      <c r="G106" s="66">
        <f>G107+G108+G109</f>
        <v>381.9</v>
      </c>
      <c r="H106" s="68"/>
      <c r="I106" s="68"/>
      <c r="J106" s="68"/>
      <c r="K106" s="55"/>
      <c r="L106" s="56"/>
      <c r="M106" s="55"/>
    </row>
    <row r="107" spans="1:13" ht="42.75" customHeight="1">
      <c r="A107" s="50">
        <v>923</v>
      </c>
      <c r="B107" s="53" t="s">
        <v>266</v>
      </c>
      <c r="C107" s="48" t="s">
        <v>262</v>
      </c>
      <c r="D107" s="49" t="s">
        <v>82</v>
      </c>
      <c r="E107" s="67"/>
      <c r="F107" s="71">
        <v>32.200000000000003</v>
      </c>
      <c r="G107" s="66"/>
      <c r="H107" s="68"/>
      <c r="I107" s="68"/>
      <c r="J107" s="68"/>
    </row>
    <row r="108" spans="1:13" ht="42.75" customHeight="1">
      <c r="A108" s="51">
        <v>923</v>
      </c>
      <c r="B108" s="53" t="s">
        <v>267</v>
      </c>
      <c r="C108" s="48" t="s">
        <v>263</v>
      </c>
      <c r="D108" s="49" t="s">
        <v>82</v>
      </c>
      <c r="E108" s="71">
        <v>100</v>
      </c>
      <c r="F108" s="71">
        <v>300.39999999999998</v>
      </c>
      <c r="G108" s="96">
        <v>300.5</v>
      </c>
      <c r="H108" s="68"/>
      <c r="I108" s="68"/>
      <c r="J108" s="68"/>
    </row>
    <row r="109" spans="1:13" ht="51.75" customHeight="1">
      <c r="A109" s="52">
        <v>975</v>
      </c>
      <c r="B109" s="53" t="s">
        <v>268</v>
      </c>
      <c r="C109" s="48" t="s">
        <v>264</v>
      </c>
      <c r="D109" s="49" t="s">
        <v>265</v>
      </c>
      <c r="E109" s="72">
        <v>81.400000000000006</v>
      </c>
      <c r="F109" s="71">
        <v>81.400000000000006</v>
      </c>
      <c r="G109" s="96">
        <v>81.400000000000006</v>
      </c>
      <c r="H109" s="68"/>
      <c r="I109" s="68"/>
      <c r="J109" s="68"/>
    </row>
    <row r="110" spans="1:13" ht="26.85" customHeight="1">
      <c r="A110" s="46" t="s">
        <v>22</v>
      </c>
      <c r="B110" s="46" t="s">
        <v>170</v>
      </c>
      <c r="C110" s="80" t="s">
        <v>171</v>
      </c>
      <c r="D110" s="95" t="s">
        <v>1</v>
      </c>
      <c r="E110" s="9">
        <f>SUM(E111,E154,E151,E146)</f>
        <v>3486834.6999999993</v>
      </c>
      <c r="F110" s="9">
        <f>SUM(F111,F154,F151,F146)</f>
        <v>2098788.9</v>
      </c>
      <c r="G110" s="9">
        <f>SUM(G111,G154,G151,G146)</f>
        <v>3026756.1999999997</v>
      </c>
      <c r="H110" s="9">
        <v>1274888.8999999999</v>
      </c>
      <c r="I110" s="9">
        <v>1064468.8999999999</v>
      </c>
      <c r="J110" s="9">
        <v>1020437.8</v>
      </c>
    </row>
    <row r="111" spans="1:13" ht="40.5" customHeight="1">
      <c r="A111" s="5" t="s">
        <v>22</v>
      </c>
      <c r="B111" s="3" t="s">
        <v>172</v>
      </c>
      <c r="C111" s="8" t="s">
        <v>173</v>
      </c>
      <c r="D111" s="9" t="s">
        <v>1</v>
      </c>
      <c r="E111" s="9">
        <f>SUM(E112,E116,E131,E138)</f>
        <v>3484120.2999999993</v>
      </c>
      <c r="F111" s="9">
        <f>SUM(F112,F116,F131,F138)</f>
        <v>2097814.2999999998</v>
      </c>
      <c r="G111" s="9">
        <f>SUM(G112,G116,G131,G138)</f>
        <v>3025781.5999999996</v>
      </c>
      <c r="H111" s="9">
        <v>1274888.8999999999</v>
      </c>
      <c r="I111" s="9">
        <v>1064468.8999999999</v>
      </c>
      <c r="J111" s="9">
        <v>1020437.8</v>
      </c>
    </row>
    <row r="112" spans="1:13" ht="27.4" customHeight="1">
      <c r="A112" s="5" t="s">
        <v>22</v>
      </c>
      <c r="B112" s="3" t="s">
        <v>174</v>
      </c>
      <c r="C112" s="8" t="s">
        <v>175</v>
      </c>
      <c r="D112" s="9" t="s">
        <v>1</v>
      </c>
      <c r="E112" s="9">
        <f>SUM(E113:E115)</f>
        <v>57625.5</v>
      </c>
      <c r="F112" s="9">
        <f>SUM(F113:F115)</f>
        <v>44163.6</v>
      </c>
      <c r="G112" s="9">
        <f>SUM(G113:G115)</f>
        <v>57625.5</v>
      </c>
      <c r="H112" s="9">
        <v>69127</v>
      </c>
      <c r="I112" s="9">
        <v>299.10000000000002</v>
      </c>
      <c r="J112" s="9">
        <v>75.900000000000006</v>
      </c>
    </row>
    <row r="113" spans="1:10" ht="67.349999999999994" customHeight="1">
      <c r="A113" s="4" t="s">
        <v>176</v>
      </c>
      <c r="B113" s="4" t="s">
        <v>177</v>
      </c>
      <c r="C113" s="10" t="s">
        <v>178</v>
      </c>
      <c r="D113" s="11" t="s">
        <v>179</v>
      </c>
      <c r="E113" s="11">
        <v>250.3</v>
      </c>
      <c r="F113" s="11">
        <v>187.7</v>
      </c>
      <c r="G113" s="11">
        <v>250.3</v>
      </c>
      <c r="H113" s="11">
        <v>68</v>
      </c>
      <c r="I113" s="11">
        <v>299.10000000000002</v>
      </c>
      <c r="J113" s="11">
        <v>75.900000000000006</v>
      </c>
    </row>
    <row r="114" spans="1:10" ht="67.349999999999994" customHeight="1">
      <c r="A114" s="4" t="s">
        <v>176</v>
      </c>
      <c r="B114" s="4" t="s">
        <v>180</v>
      </c>
      <c r="C114" s="10" t="s">
        <v>181</v>
      </c>
      <c r="D114" s="11" t="s">
        <v>179</v>
      </c>
      <c r="E114" s="11">
        <v>53597.1</v>
      </c>
      <c r="F114" s="11">
        <v>40197.800000000003</v>
      </c>
      <c r="G114" s="11">
        <v>53597.1</v>
      </c>
      <c r="H114" s="11">
        <v>69059</v>
      </c>
      <c r="I114" s="11">
        <v>0</v>
      </c>
      <c r="J114" s="11">
        <v>0</v>
      </c>
    </row>
    <row r="115" spans="1:10" ht="67.349999999999994" customHeight="1">
      <c r="A115" s="4" t="s">
        <v>176</v>
      </c>
      <c r="B115" s="75" t="s">
        <v>284</v>
      </c>
      <c r="C115" s="10" t="s">
        <v>283</v>
      </c>
      <c r="D115" s="11" t="s">
        <v>179</v>
      </c>
      <c r="E115" s="11">
        <v>3778.1</v>
      </c>
      <c r="F115" s="11">
        <v>3778.1</v>
      </c>
      <c r="G115" s="11">
        <v>3778.1</v>
      </c>
      <c r="H115" s="11"/>
      <c r="I115" s="11"/>
      <c r="J115" s="11"/>
    </row>
    <row r="116" spans="1:10" ht="40.5" customHeight="1">
      <c r="A116" s="5" t="s">
        <v>22</v>
      </c>
      <c r="B116" s="3" t="s">
        <v>182</v>
      </c>
      <c r="C116" s="8" t="s">
        <v>183</v>
      </c>
      <c r="D116" s="9" t="s">
        <v>1</v>
      </c>
      <c r="E116" s="9">
        <f>SUM(E117:E130)</f>
        <v>2447448.5999999996</v>
      </c>
      <c r="F116" s="9">
        <f>SUM(F117:F130)</f>
        <v>1365615.0999999999</v>
      </c>
      <c r="G116" s="9">
        <f>SUM(G117:G130)</f>
        <v>2022474.7999999998</v>
      </c>
      <c r="H116" s="9">
        <v>325561.09999999998</v>
      </c>
      <c r="I116" s="9">
        <v>184197.3</v>
      </c>
      <c r="J116" s="9">
        <v>146272.9</v>
      </c>
    </row>
    <row r="117" spans="1:10" ht="53.45" customHeight="1">
      <c r="A117" s="4" t="s">
        <v>79</v>
      </c>
      <c r="B117" s="4" t="s">
        <v>184</v>
      </c>
      <c r="C117" s="10" t="s">
        <v>185</v>
      </c>
      <c r="D117" s="11" t="s">
        <v>82</v>
      </c>
      <c r="E117" s="11">
        <v>340973.5</v>
      </c>
      <c r="F117" s="11">
        <v>184659.9</v>
      </c>
      <c r="G117" s="11">
        <f>340973.5-25389.7</f>
        <v>315583.8</v>
      </c>
      <c r="H117" s="11">
        <v>102671.9</v>
      </c>
      <c r="I117" s="11">
        <v>35514.5</v>
      </c>
      <c r="J117" s="11">
        <v>0</v>
      </c>
    </row>
    <row r="118" spans="1:10" ht="110.25" customHeight="1">
      <c r="A118" s="4" t="s">
        <v>79</v>
      </c>
      <c r="B118" s="75" t="s">
        <v>269</v>
      </c>
      <c r="C118" s="94" t="s">
        <v>302</v>
      </c>
      <c r="D118" s="11" t="s">
        <v>82</v>
      </c>
      <c r="E118" s="11">
        <v>1555010.6</v>
      </c>
      <c r="F118" s="11">
        <v>910709.1</v>
      </c>
      <c r="G118" s="11">
        <f>E118*75/100</f>
        <v>1166257.95</v>
      </c>
      <c r="H118" s="11">
        <v>72808.399999999994</v>
      </c>
      <c r="I118" s="11">
        <v>0</v>
      </c>
      <c r="J118" s="11">
        <v>0</v>
      </c>
    </row>
    <row r="119" spans="1:10" ht="93.4" customHeight="1">
      <c r="A119" s="4" t="s">
        <v>79</v>
      </c>
      <c r="B119" s="74" t="s">
        <v>186</v>
      </c>
      <c r="C119" s="10" t="s">
        <v>187</v>
      </c>
      <c r="D119" s="11" t="s">
        <v>82</v>
      </c>
      <c r="E119" s="11">
        <v>32525.8</v>
      </c>
      <c r="F119" s="11">
        <v>12192.3</v>
      </c>
      <c r="G119" s="11">
        <f>E119*75/100</f>
        <v>24394.35</v>
      </c>
      <c r="H119" s="11">
        <v>3065.6</v>
      </c>
      <c r="I119" s="11">
        <v>0</v>
      </c>
      <c r="J119" s="11">
        <v>0</v>
      </c>
    </row>
    <row r="120" spans="1:10" ht="79.5" customHeight="1">
      <c r="A120" s="4">
        <v>975</v>
      </c>
      <c r="B120" s="75" t="s">
        <v>270</v>
      </c>
      <c r="C120" s="10" t="s">
        <v>271</v>
      </c>
      <c r="D120" s="11" t="s">
        <v>201</v>
      </c>
      <c r="E120" s="11">
        <v>15392.1</v>
      </c>
      <c r="F120" s="11">
        <v>10000</v>
      </c>
      <c r="G120" s="11">
        <v>15392.1</v>
      </c>
      <c r="H120" s="11"/>
      <c r="I120" s="11"/>
      <c r="J120" s="11"/>
    </row>
    <row r="121" spans="1:10" ht="66.75" customHeight="1">
      <c r="A121" s="4">
        <v>956</v>
      </c>
      <c r="B121" s="75" t="s">
        <v>274</v>
      </c>
      <c r="C121" s="10" t="s">
        <v>272</v>
      </c>
      <c r="D121" s="76" t="s">
        <v>273</v>
      </c>
      <c r="E121" s="11">
        <v>1281.4000000000001</v>
      </c>
      <c r="F121" s="11">
        <v>1281.4000000000001</v>
      </c>
      <c r="G121" s="11">
        <v>1281.4000000000001</v>
      </c>
      <c r="H121" s="11"/>
      <c r="I121" s="11"/>
      <c r="J121" s="11"/>
    </row>
    <row r="122" spans="1:10" ht="53.45" customHeight="1">
      <c r="A122" s="4" t="s">
        <v>79</v>
      </c>
      <c r="B122" s="4" t="s">
        <v>188</v>
      </c>
      <c r="C122" s="10" t="s">
        <v>189</v>
      </c>
      <c r="D122" s="11" t="s">
        <v>82</v>
      </c>
      <c r="E122" s="11">
        <v>2951.5</v>
      </c>
      <c r="F122" s="11">
        <v>0</v>
      </c>
      <c r="G122" s="11">
        <v>2951.5</v>
      </c>
      <c r="H122" s="11">
        <v>1197.7</v>
      </c>
      <c r="I122" s="11">
        <v>3000</v>
      </c>
      <c r="J122" s="11">
        <v>0</v>
      </c>
    </row>
    <row r="123" spans="1:10" ht="53.45" customHeight="1">
      <c r="A123" s="4">
        <v>956</v>
      </c>
      <c r="B123" s="75" t="s">
        <v>276</v>
      </c>
      <c r="C123" s="10" t="s">
        <v>275</v>
      </c>
      <c r="D123" s="76" t="s">
        <v>273</v>
      </c>
      <c r="E123" s="11">
        <v>54125.4</v>
      </c>
      <c r="F123" s="11">
        <v>12514.7</v>
      </c>
      <c r="G123" s="11">
        <v>54125.4</v>
      </c>
      <c r="H123" s="11"/>
      <c r="I123" s="11"/>
      <c r="J123" s="11"/>
    </row>
    <row r="124" spans="1:10" ht="53.45" customHeight="1">
      <c r="A124" s="4">
        <v>956</v>
      </c>
      <c r="B124" s="75" t="s">
        <v>277</v>
      </c>
      <c r="C124" s="10" t="s">
        <v>278</v>
      </c>
      <c r="D124" s="76" t="s">
        <v>273</v>
      </c>
      <c r="E124" s="11">
        <v>4766.8999999999996</v>
      </c>
      <c r="F124" s="11">
        <v>4766.8999999999996</v>
      </c>
      <c r="G124" s="11">
        <v>4766.8999999999996</v>
      </c>
      <c r="H124" s="11"/>
      <c r="I124" s="11"/>
      <c r="J124" s="11"/>
    </row>
    <row r="125" spans="1:10" ht="53.45" customHeight="1">
      <c r="A125" s="4">
        <v>975</v>
      </c>
      <c r="B125" s="75" t="s">
        <v>279</v>
      </c>
      <c r="C125" s="10" t="s">
        <v>280</v>
      </c>
      <c r="D125" s="11" t="s">
        <v>201</v>
      </c>
      <c r="E125" s="11">
        <v>19707.599999999999</v>
      </c>
      <c r="F125" s="11">
        <v>15566.5</v>
      </c>
      <c r="G125" s="11">
        <v>15566.5</v>
      </c>
      <c r="H125" s="11"/>
      <c r="I125" s="11"/>
      <c r="J125" s="11"/>
    </row>
    <row r="126" spans="1:10" ht="53.45" customHeight="1">
      <c r="A126" s="4">
        <v>923</v>
      </c>
      <c r="B126" s="75" t="s">
        <v>281</v>
      </c>
      <c r="C126" s="17" t="s">
        <v>282</v>
      </c>
      <c r="D126" s="11" t="s">
        <v>82</v>
      </c>
      <c r="E126" s="11">
        <v>45358.8</v>
      </c>
      <c r="F126" s="11">
        <v>9218.4</v>
      </c>
      <c r="G126" s="11">
        <f>45358.8-8323.9</f>
        <v>37034.9</v>
      </c>
      <c r="H126" s="11"/>
      <c r="I126" s="11"/>
      <c r="J126" s="11"/>
    </row>
    <row r="127" spans="1:10" ht="53.45" customHeight="1">
      <c r="A127" s="4" t="s">
        <v>79</v>
      </c>
      <c r="B127" s="4" t="s">
        <v>190</v>
      </c>
      <c r="C127" s="10" t="s">
        <v>191</v>
      </c>
      <c r="D127" s="11" t="s">
        <v>82</v>
      </c>
      <c r="E127" s="11">
        <v>211328</v>
      </c>
      <c r="F127" s="11">
        <v>75607.3</v>
      </c>
      <c r="G127" s="11">
        <f>211328</f>
        <v>211328</v>
      </c>
      <c r="H127" s="11">
        <v>19135.099999999999</v>
      </c>
      <c r="I127" s="11">
        <v>19016.5</v>
      </c>
      <c r="J127" s="11">
        <v>19606.599999999999</v>
      </c>
    </row>
    <row r="128" spans="1:10" ht="67.349999999999994" customHeight="1">
      <c r="A128" s="4" t="s">
        <v>192</v>
      </c>
      <c r="B128" s="4" t="s">
        <v>190</v>
      </c>
      <c r="C128" s="10" t="s">
        <v>191</v>
      </c>
      <c r="D128" s="11" t="s">
        <v>193</v>
      </c>
      <c r="E128" s="11">
        <v>53514.3</v>
      </c>
      <c r="F128" s="11">
        <v>32949.599999999999</v>
      </c>
      <c r="G128" s="11">
        <v>53514.3</v>
      </c>
      <c r="H128" s="11">
        <v>43003.4</v>
      </c>
      <c r="I128" s="11">
        <v>43003.4</v>
      </c>
      <c r="J128" s="11">
        <v>43003.4</v>
      </c>
    </row>
    <row r="129" spans="1:10" ht="67.349999999999994" customHeight="1">
      <c r="A129" s="4">
        <v>975</v>
      </c>
      <c r="B129" s="4" t="s">
        <v>190</v>
      </c>
      <c r="C129" s="10" t="s">
        <v>191</v>
      </c>
      <c r="D129" s="11" t="s">
        <v>201</v>
      </c>
      <c r="E129" s="11">
        <v>15792.8</v>
      </c>
      <c r="F129" s="11">
        <v>15792.8</v>
      </c>
      <c r="G129" s="11">
        <f>15792.8+1159.5</f>
        <v>16952.3</v>
      </c>
      <c r="H129" s="11"/>
      <c r="I129" s="11"/>
      <c r="J129" s="11"/>
    </row>
    <row r="130" spans="1:10" ht="67.349999999999994" customHeight="1">
      <c r="A130" s="4" t="s">
        <v>176</v>
      </c>
      <c r="B130" s="4" t="s">
        <v>190</v>
      </c>
      <c r="C130" s="10" t="s">
        <v>191</v>
      </c>
      <c r="D130" s="11" t="s">
        <v>179</v>
      </c>
      <c r="E130" s="11">
        <v>94719.9</v>
      </c>
      <c r="F130" s="11">
        <v>80356.2</v>
      </c>
      <c r="G130" s="11">
        <f>94719.9+8605.5</f>
        <v>103325.4</v>
      </c>
      <c r="H130" s="11">
        <v>83679</v>
      </c>
      <c r="I130" s="11">
        <v>83662.899999999994</v>
      </c>
      <c r="J130" s="11">
        <v>83662.899999999994</v>
      </c>
    </row>
    <row r="131" spans="1:10" ht="27.4" customHeight="1">
      <c r="A131" s="5" t="s">
        <v>22</v>
      </c>
      <c r="B131" s="3" t="s">
        <v>194</v>
      </c>
      <c r="C131" s="8" t="s">
        <v>195</v>
      </c>
      <c r="D131" s="9" t="s">
        <v>1</v>
      </c>
      <c r="E131" s="9">
        <f>SUM(E132:E137)</f>
        <v>882977.79999999993</v>
      </c>
      <c r="F131" s="9">
        <f>SUM(F132:F137)</f>
        <v>639780.6</v>
      </c>
      <c r="G131" s="9">
        <f>SUM(G132:G137)</f>
        <v>861515.29999999993</v>
      </c>
      <c r="H131" s="9">
        <v>876303.6</v>
      </c>
      <c r="I131" s="9">
        <v>876477.5</v>
      </c>
      <c r="J131" s="9">
        <v>873914.2</v>
      </c>
    </row>
    <row r="132" spans="1:10" ht="53.45" customHeight="1">
      <c r="A132" s="4" t="s">
        <v>79</v>
      </c>
      <c r="B132" s="4" t="s">
        <v>196</v>
      </c>
      <c r="C132" s="10" t="s">
        <v>197</v>
      </c>
      <c r="D132" s="11" t="s">
        <v>82</v>
      </c>
      <c r="E132" s="11">
        <v>50506.2</v>
      </c>
      <c r="F132" s="11">
        <v>40595.699999999997</v>
      </c>
      <c r="G132" s="11">
        <v>50506.2</v>
      </c>
      <c r="H132" s="11">
        <v>61111.6</v>
      </c>
      <c r="I132" s="11">
        <v>48571.9</v>
      </c>
      <c r="J132" s="11">
        <v>55892.5</v>
      </c>
    </row>
    <row r="133" spans="1:10" ht="67.349999999999994" customHeight="1">
      <c r="A133" s="4" t="s">
        <v>176</v>
      </c>
      <c r="B133" s="4" t="s">
        <v>196</v>
      </c>
      <c r="C133" s="10" t="s">
        <v>197</v>
      </c>
      <c r="D133" s="76" t="s">
        <v>179</v>
      </c>
      <c r="E133" s="11">
        <v>15395</v>
      </c>
      <c r="F133" s="11">
        <v>9915.7999999999993</v>
      </c>
      <c r="G133" s="11">
        <v>0</v>
      </c>
      <c r="H133" s="11">
        <v>14499.8</v>
      </c>
      <c r="I133" s="11">
        <v>14505.8</v>
      </c>
      <c r="J133" s="11">
        <v>14407.4</v>
      </c>
    </row>
    <row r="134" spans="1:10" ht="80.45" customHeight="1">
      <c r="A134" s="4" t="s">
        <v>198</v>
      </c>
      <c r="B134" s="4" t="s">
        <v>199</v>
      </c>
      <c r="C134" s="10" t="s">
        <v>200</v>
      </c>
      <c r="D134" s="76" t="s">
        <v>201</v>
      </c>
      <c r="E134" s="11">
        <v>16147.5</v>
      </c>
      <c r="F134" s="11">
        <v>10080</v>
      </c>
      <c r="G134" s="11">
        <v>10080</v>
      </c>
      <c r="H134" s="11">
        <v>13142</v>
      </c>
      <c r="I134" s="11">
        <v>13142</v>
      </c>
      <c r="J134" s="11">
        <v>13142</v>
      </c>
    </row>
    <row r="135" spans="1:10" ht="67.349999999999994" customHeight="1">
      <c r="A135" s="4" t="s">
        <v>79</v>
      </c>
      <c r="B135" s="4" t="s">
        <v>202</v>
      </c>
      <c r="C135" s="17" t="s">
        <v>203</v>
      </c>
      <c r="D135" s="11" t="s">
        <v>82</v>
      </c>
      <c r="E135" s="11">
        <v>9431.2999999999993</v>
      </c>
      <c r="F135" s="11">
        <v>9431.2999999999993</v>
      </c>
      <c r="G135" s="11">
        <v>9431.2999999999993</v>
      </c>
      <c r="H135" s="11">
        <v>0</v>
      </c>
      <c r="I135" s="11">
        <v>12708.4</v>
      </c>
      <c r="J135" s="11">
        <v>2922.9</v>
      </c>
    </row>
    <row r="136" spans="1:10" ht="67.349999999999994" customHeight="1">
      <c r="A136" s="4" t="s">
        <v>79</v>
      </c>
      <c r="B136" s="4" t="s">
        <v>204</v>
      </c>
      <c r="C136" s="10" t="s">
        <v>205</v>
      </c>
      <c r="D136" s="11" t="s">
        <v>82</v>
      </c>
      <c r="E136" s="11">
        <v>47.6</v>
      </c>
      <c r="F136" s="11">
        <v>7.2</v>
      </c>
      <c r="G136" s="11">
        <v>47.6</v>
      </c>
      <c r="H136" s="11">
        <v>6.7</v>
      </c>
      <c r="I136" s="11">
        <v>6</v>
      </c>
      <c r="J136" s="11">
        <v>6</v>
      </c>
    </row>
    <row r="137" spans="1:10" ht="67.349999999999994" customHeight="1">
      <c r="A137" s="4" t="s">
        <v>198</v>
      </c>
      <c r="B137" s="4" t="s">
        <v>206</v>
      </c>
      <c r="C137" s="10" t="s">
        <v>207</v>
      </c>
      <c r="D137" s="11" t="s">
        <v>201</v>
      </c>
      <c r="E137" s="11">
        <v>791450.2</v>
      </c>
      <c r="F137" s="11">
        <v>569750.6</v>
      </c>
      <c r="G137" s="11">
        <v>791450.2</v>
      </c>
      <c r="H137" s="11">
        <v>787543.5</v>
      </c>
      <c r="I137" s="11">
        <v>787543.4</v>
      </c>
      <c r="J137" s="11">
        <v>787543.4</v>
      </c>
    </row>
    <row r="138" spans="1:10" ht="14.45" customHeight="1">
      <c r="A138" s="5" t="s">
        <v>22</v>
      </c>
      <c r="B138" s="3" t="s">
        <v>208</v>
      </c>
      <c r="C138" s="8" t="s">
        <v>209</v>
      </c>
      <c r="D138" s="9" t="s">
        <v>1</v>
      </c>
      <c r="E138" s="9">
        <f>SUM(E139:E145)</f>
        <v>96068.4</v>
      </c>
      <c r="F138" s="9">
        <f>SUM(F139:F145)</f>
        <v>48255</v>
      </c>
      <c r="G138" s="9">
        <f>SUM(G139:G145)</f>
        <v>84166</v>
      </c>
      <c r="H138" s="9">
        <v>3897.2</v>
      </c>
      <c r="I138" s="9">
        <v>3495</v>
      </c>
      <c r="J138" s="9">
        <v>174.8</v>
      </c>
    </row>
    <row r="139" spans="1:10" ht="75" customHeight="1">
      <c r="A139" s="15">
        <v>905</v>
      </c>
      <c r="B139" s="75" t="s">
        <v>286</v>
      </c>
      <c r="C139" s="17" t="s">
        <v>285</v>
      </c>
      <c r="D139" s="76" t="s">
        <v>287</v>
      </c>
      <c r="E139" s="76">
        <v>484.4</v>
      </c>
      <c r="F139" s="76">
        <v>363.3</v>
      </c>
      <c r="G139" s="76">
        <v>484.4</v>
      </c>
      <c r="H139" s="9"/>
      <c r="I139" s="9"/>
      <c r="J139" s="9"/>
    </row>
    <row r="140" spans="1:10" ht="79.5" customHeight="1">
      <c r="A140" s="4">
        <v>992</v>
      </c>
      <c r="B140" s="75" t="s">
        <v>286</v>
      </c>
      <c r="C140" s="17" t="s">
        <v>285</v>
      </c>
      <c r="D140" s="76" t="s">
        <v>179</v>
      </c>
      <c r="E140" s="76">
        <v>151.6</v>
      </c>
      <c r="F140" s="76">
        <v>135.30000000000001</v>
      </c>
      <c r="G140" s="76">
        <v>151.6</v>
      </c>
      <c r="H140" s="9"/>
      <c r="I140" s="9"/>
      <c r="J140" s="9"/>
    </row>
    <row r="141" spans="1:10" ht="93.4" customHeight="1">
      <c r="A141" s="4" t="s">
        <v>198</v>
      </c>
      <c r="B141" s="74">
        <v>2.02451790500001E+16</v>
      </c>
      <c r="C141" s="17" t="s">
        <v>210</v>
      </c>
      <c r="D141" s="11" t="s">
        <v>201</v>
      </c>
      <c r="E141" s="11">
        <v>1056.8</v>
      </c>
      <c r="F141" s="11">
        <v>264.2</v>
      </c>
      <c r="G141" s="11">
        <v>1056.8</v>
      </c>
      <c r="H141" s="11">
        <v>3897.2</v>
      </c>
      <c r="I141" s="11">
        <v>3495</v>
      </c>
      <c r="J141" s="11">
        <v>174.8</v>
      </c>
    </row>
    <row r="142" spans="1:10" ht="135.75" customHeight="1">
      <c r="A142" s="4">
        <v>975</v>
      </c>
      <c r="B142" s="75" t="s">
        <v>289</v>
      </c>
      <c r="C142" s="73" t="s">
        <v>288</v>
      </c>
      <c r="D142" s="11" t="s">
        <v>201</v>
      </c>
      <c r="E142" s="11">
        <v>25019.9</v>
      </c>
      <c r="F142" s="11">
        <v>19635</v>
      </c>
      <c r="G142" s="11">
        <v>25019.9</v>
      </c>
      <c r="H142" s="11"/>
      <c r="I142" s="11"/>
      <c r="J142" s="11"/>
    </row>
    <row r="143" spans="1:10" ht="66" customHeight="1">
      <c r="A143" s="4">
        <v>956</v>
      </c>
      <c r="B143" s="75" t="s">
        <v>291</v>
      </c>
      <c r="C143" s="17" t="s">
        <v>290</v>
      </c>
      <c r="D143" s="76" t="s">
        <v>273</v>
      </c>
      <c r="E143" s="11">
        <v>10000</v>
      </c>
      <c r="F143" s="11">
        <v>10000</v>
      </c>
      <c r="G143" s="11">
        <v>10000</v>
      </c>
      <c r="H143" s="11"/>
      <c r="I143" s="11"/>
      <c r="J143" s="11"/>
    </row>
    <row r="144" spans="1:10" ht="55.5" customHeight="1">
      <c r="A144" s="4">
        <v>923</v>
      </c>
      <c r="B144" s="82" t="s">
        <v>292</v>
      </c>
      <c r="C144" s="79" t="s">
        <v>293</v>
      </c>
      <c r="D144" s="11" t="s">
        <v>82</v>
      </c>
      <c r="E144" s="11">
        <v>58355.7</v>
      </c>
      <c r="F144" s="11">
        <v>16857.2</v>
      </c>
      <c r="G144" s="11">
        <f>E144-700-11202.4</f>
        <v>46453.299999999996</v>
      </c>
      <c r="H144" s="11"/>
      <c r="I144" s="11"/>
      <c r="J144" s="11"/>
    </row>
    <row r="145" spans="1:10" ht="55.5" customHeight="1">
      <c r="A145" s="85">
        <v>975</v>
      </c>
      <c r="B145" s="86" t="s">
        <v>292</v>
      </c>
      <c r="C145" s="87" t="s">
        <v>293</v>
      </c>
      <c r="D145" s="78" t="s">
        <v>201</v>
      </c>
      <c r="E145" s="11">
        <v>1000</v>
      </c>
      <c r="F145" s="11">
        <v>1000</v>
      </c>
      <c r="G145" s="11">
        <v>1000</v>
      </c>
      <c r="H145" s="11"/>
      <c r="I145" s="11"/>
      <c r="J145" s="11"/>
    </row>
    <row r="146" spans="1:10" ht="55.5" customHeight="1">
      <c r="A146" s="5" t="s">
        <v>22</v>
      </c>
      <c r="B146" s="90" t="s">
        <v>298</v>
      </c>
      <c r="C146" s="89" t="s">
        <v>297</v>
      </c>
      <c r="D146" s="78"/>
      <c r="E146" s="91">
        <f>SUM(E147:E150)</f>
        <v>2195</v>
      </c>
      <c r="F146" s="91">
        <f>SUM(F147:F150)</f>
        <v>2195</v>
      </c>
      <c r="G146" s="91">
        <f>SUM(G147:G150)</f>
        <v>2195</v>
      </c>
      <c r="H146" s="11"/>
      <c r="I146" s="11"/>
      <c r="J146" s="11"/>
    </row>
    <row r="147" spans="1:10" ht="55.5" customHeight="1">
      <c r="A147" s="88">
        <v>923</v>
      </c>
      <c r="B147" s="83" t="s">
        <v>295</v>
      </c>
      <c r="C147" s="84" t="s">
        <v>294</v>
      </c>
      <c r="D147" s="11" t="s">
        <v>82</v>
      </c>
      <c r="E147" s="11">
        <v>472</v>
      </c>
      <c r="F147" s="11">
        <v>472</v>
      </c>
      <c r="G147" s="11">
        <v>472</v>
      </c>
      <c r="H147" s="11"/>
      <c r="I147" s="11"/>
      <c r="J147" s="11"/>
    </row>
    <row r="148" spans="1:10" ht="55.5" customHeight="1">
      <c r="A148" s="4">
        <v>956</v>
      </c>
      <c r="B148" s="83" t="s">
        <v>295</v>
      </c>
      <c r="C148" s="84" t="s">
        <v>294</v>
      </c>
      <c r="D148" s="76" t="s">
        <v>273</v>
      </c>
      <c r="E148" s="11">
        <v>1284.4000000000001</v>
      </c>
      <c r="F148" s="11">
        <v>1284.4000000000001</v>
      </c>
      <c r="G148" s="11">
        <v>1284.4000000000001</v>
      </c>
      <c r="H148" s="11"/>
      <c r="I148" s="11"/>
      <c r="J148" s="11"/>
    </row>
    <row r="149" spans="1:10" ht="55.5" customHeight="1">
      <c r="A149" s="4">
        <v>992</v>
      </c>
      <c r="B149" s="77" t="s">
        <v>295</v>
      </c>
      <c r="C149" s="81" t="s">
        <v>294</v>
      </c>
      <c r="D149" s="76" t="s">
        <v>179</v>
      </c>
      <c r="E149" s="11">
        <v>400</v>
      </c>
      <c r="F149" s="11">
        <v>400</v>
      </c>
      <c r="G149" s="11">
        <v>400</v>
      </c>
      <c r="H149" s="11"/>
      <c r="I149" s="11"/>
      <c r="J149" s="11"/>
    </row>
    <row r="150" spans="1:10" ht="82.5" customHeight="1">
      <c r="A150" s="4">
        <v>923</v>
      </c>
      <c r="B150" s="77" t="s">
        <v>310</v>
      </c>
      <c r="C150" s="81" t="s">
        <v>296</v>
      </c>
      <c r="D150" s="11" t="s">
        <v>82</v>
      </c>
      <c r="E150" s="11">
        <v>38.6</v>
      </c>
      <c r="F150" s="11">
        <v>38.6</v>
      </c>
      <c r="G150" s="11">
        <v>38.6</v>
      </c>
      <c r="H150" s="11"/>
      <c r="I150" s="11"/>
      <c r="J150" s="11"/>
    </row>
    <row r="151" spans="1:10" ht="85.5" customHeight="1">
      <c r="A151" s="5" t="s">
        <v>22</v>
      </c>
      <c r="B151" s="93" t="s">
        <v>307</v>
      </c>
      <c r="C151" s="92" t="s">
        <v>299</v>
      </c>
      <c r="D151" s="78"/>
      <c r="E151" s="91">
        <f>SUM(E152)</f>
        <v>519.4</v>
      </c>
      <c r="F151" s="91">
        <f>SUM(F152:F153)</f>
        <v>750</v>
      </c>
      <c r="G151" s="91">
        <f>SUM(G152:G153)</f>
        <v>750</v>
      </c>
      <c r="H151" s="11"/>
      <c r="I151" s="11"/>
      <c r="J151" s="11"/>
    </row>
    <row r="152" spans="1:10" ht="76.5" customHeight="1">
      <c r="A152" s="4">
        <v>992</v>
      </c>
      <c r="B152" s="77" t="s">
        <v>300</v>
      </c>
      <c r="C152" s="81" t="s">
        <v>301</v>
      </c>
      <c r="D152" s="76" t="s">
        <v>179</v>
      </c>
      <c r="E152" s="11">
        <v>519.4</v>
      </c>
      <c r="F152" s="11">
        <v>536.4</v>
      </c>
      <c r="G152" s="11">
        <v>536.4</v>
      </c>
      <c r="H152" s="11"/>
      <c r="I152" s="11"/>
      <c r="J152" s="11"/>
    </row>
    <row r="153" spans="1:10" ht="62.25" customHeight="1">
      <c r="A153" s="4">
        <v>975</v>
      </c>
      <c r="B153" s="77" t="s">
        <v>304</v>
      </c>
      <c r="C153" s="81" t="s">
        <v>303</v>
      </c>
      <c r="D153" s="11" t="s">
        <v>201</v>
      </c>
      <c r="E153" s="11"/>
      <c r="F153" s="11">
        <v>213.6</v>
      </c>
      <c r="G153" s="11">
        <v>213.6</v>
      </c>
      <c r="H153" s="11"/>
      <c r="I153" s="11"/>
      <c r="J153" s="11"/>
    </row>
    <row r="154" spans="1:10" ht="62.25" customHeight="1">
      <c r="A154" s="5" t="s">
        <v>22</v>
      </c>
      <c r="B154" s="93" t="s">
        <v>306</v>
      </c>
      <c r="C154" s="92" t="s">
        <v>305</v>
      </c>
      <c r="D154" s="78"/>
      <c r="E154" s="11"/>
      <c r="F154" s="91">
        <f>SUM(F155:F157)</f>
        <v>-1970.3999999999999</v>
      </c>
      <c r="G154" s="91">
        <f>SUM(G155:G157)</f>
        <v>-1970.3999999999999</v>
      </c>
      <c r="H154" s="11"/>
      <c r="I154" s="11"/>
      <c r="J154" s="11"/>
    </row>
    <row r="155" spans="1:10" ht="62.25" customHeight="1">
      <c r="A155" s="4">
        <v>923</v>
      </c>
      <c r="B155" s="77" t="s">
        <v>309</v>
      </c>
      <c r="C155" s="81" t="s">
        <v>308</v>
      </c>
      <c r="D155" s="11" t="s">
        <v>82</v>
      </c>
      <c r="E155" s="11"/>
      <c r="F155" s="11">
        <v>-1698.8</v>
      </c>
      <c r="G155" s="11">
        <v>-1698.8</v>
      </c>
      <c r="H155" s="11"/>
      <c r="I155" s="11"/>
      <c r="J155" s="11"/>
    </row>
    <row r="156" spans="1:10" ht="62.25" customHeight="1">
      <c r="A156" s="4">
        <v>975</v>
      </c>
      <c r="B156" s="77" t="s">
        <v>309</v>
      </c>
      <c r="C156" s="81" t="s">
        <v>308</v>
      </c>
      <c r="D156" s="11" t="s">
        <v>201</v>
      </c>
      <c r="E156" s="11"/>
      <c r="F156" s="11">
        <v>-213.5</v>
      </c>
      <c r="G156" s="11">
        <v>-213.5</v>
      </c>
      <c r="H156" s="11"/>
      <c r="I156" s="11"/>
      <c r="J156" s="11"/>
    </row>
    <row r="157" spans="1:10" ht="62.25" customHeight="1">
      <c r="A157" s="4">
        <v>992</v>
      </c>
      <c r="B157" s="77" t="s">
        <v>309</v>
      </c>
      <c r="C157" s="81" t="s">
        <v>308</v>
      </c>
      <c r="D157" s="76" t="s">
        <v>179</v>
      </c>
      <c r="E157" s="11"/>
      <c r="F157" s="11">
        <v>-58.1</v>
      </c>
      <c r="G157" s="11">
        <v>-58.1</v>
      </c>
      <c r="H157" s="11"/>
      <c r="I157" s="11"/>
      <c r="J157" s="11"/>
    </row>
    <row r="158" spans="1:10" ht="14.45" customHeight="1">
      <c r="A158" s="10" t="s">
        <v>1</v>
      </c>
      <c r="B158" s="10" t="s">
        <v>1</v>
      </c>
      <c r="C158" s="80" t="s">
        <v>211</v>
      </c>
      <c r="D158" s="10" t="s">
        <v>1</v>
      </c>
      <c r="E158" s="9">
        <f>SUM(E7,E110)</f>
        <v>3984381.6999999993</v>
      </c>
      <c r="F158" s="9">
        <f>SUM(F7,F110)</f>
        <v>2492688.9</v>
      </c>
      <c r="G158" s="9">
        <f>SUM(G7,G110)</f>
        <v>3527956.3</v>
      </c>
      <c r="H158" s="9">
        <f t="shared" ref="H158:J158" si="25">SUM(H7,H110)</f>
        <v>1712882.1999999997</v>
      </c>
      <c r="I158" s="9">
        <f t="shared" si="25"/>
        <v>1533615.7</v>
      </c>
      <c r="J158" s="9">
        <f t="shared" si="25"/>
        <v>1549170.8</v>
      </c>
    </row>
  </sheetData>
  <mergeCells count="9">
    <mergeCell ref="A1:J1"/>
    <mergeCell ref="A3:A5"/>
    <mergeCell ref="B3:B5"/>
    <mergeCell ref="C3:C5"/>
    <mergeCell ref="D3:D5"/>
    <mergeCell ref="E3:E5"/>
    <mergeCell ref="F3:F5"/>
    <mergeCell ref="G3:G5"/>
    <mergeCell ref="H3:J4"/>
  </mergeCells>
  <pageMargins left="0.39370078740157483" right="0.39370078740157483" top="0.39370078740157483" bottom="0.39370078740157483" header="0.31496062992125984" footer="0.31496062992125984"/>
  <pageSetup paperSize="9" scale="55" orientation="landscape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2023-11-09T08:53:43Z</dcterms:modified>
</cp:coreProperties>
</file>