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-2024\ОТЧЕТЫ_2022\ГОДОВЫЕ ОТЧЕТЫ\АНКЕТЫ ПРОВЕРКА ОЭР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1" i="3" l="1"/>
  <c r="A1" i="3" l="1"/>
  <c r="F13" i="3" l="1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<sst xmlns="http://schemas.openxmlformats.org/spreadsheetml/2006/main" count="141" uniqueCount="106">
  <si>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</si>
  <si>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</si>
  <si>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</si>
  <si>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</si>
  <si>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</si>
  <si>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</si>
  <si>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</si>
  <si>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</si>
  <si>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</si>
  <si>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</si>
  <si>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</si>
  <si>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</si>
  <si>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</si>
  <si>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</si>
  <si>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</si>
  <si>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</si>
  <si>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</si>
  <si>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</si>
  <si>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</si>
  <si>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</si>
  <si>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</si>
  <si>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</si>
  <si>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</si>
  <si>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</si>
  <si>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</si>
  <si>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</si>
  <si>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</si>
  <si>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</si>
  <si>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</si>
  <si>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</si>
  <si>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</si>
  <si>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</si>
  <si>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</si>
  <si>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</si>
  <si>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</si>
  <si>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</si>
  <si>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</si>
  <si>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</si>
  <si>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</si>
  <si>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</si>
  <si>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</si>
  <si>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</si>
  <si>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</si>
  <si>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</si>
  <si>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</si>
  <si>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</si>
  <si>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</si>
  <si>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</si>
  <si>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</si>
  <si>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</si>
  <si>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</si>
  <si>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</si>
  <si>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</si>
  <si>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</si>
  <si>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</si>
  <si>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</si>
  <si>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</si>
  <si>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</si>
  <si>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</si>
  <si>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</si>
  <si>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</si>
  <si>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</si>
  <si>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</si>
  <si>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</si>
  <si>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</si>
  <si>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</si>
  <si>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</si>
  <si>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</si>
  <si>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</si>
  <si>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</si>
  <si>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</si>
  <si>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</si>
  <si>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</si>
  <si>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</si>
  <si>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</si>
  <si>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</si>
  <si>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</si>
  <si>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</si>
  <si>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</si>
  <si>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</si>
  <si>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</si>
  <si>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</si>
  <si>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</si>
  <si>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</si>
  <si>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</si>
  <si>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</si>
  <si>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</si>
  <si>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</si>
  <si>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</si>
  <si>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</si>
  <si>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</si>
  <si>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</si>
  <si>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</si>
  <si>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</si>
  <si>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</si>
  <si>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</si>
  <si>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</si>
  <si>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</si>
  <si>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</si>
  <si>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нет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</si>
  <si>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30, выполнено 29 или 97%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</si>
  <si>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 индикатора, выполнено 13 или 59%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</si>
  <si>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Всего в МП 25 индикатора - 3 индикатора  или 12% имеют расхождение более 30%
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</si>
  <si>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9 основного мероприятия, 7 - исполнены на 100%</t>
  </si>
  <si>
    <t>Анкета для оценки эффективности муниципальной программы муниципального района  "Сыктывдинский"  Республики Коми "Cоздание условий для развития социальной  сферы" за 2022 год</t>
  </si>
  <si>
    <t>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</si>
</sst>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topLeftCell="A31" zoomScale="99" zoomScaleNormal="100" zoomScaleSheetLayoutView="99" workbookViewId="0">
      <selection activeCell="A38" sqref="A38:C38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A1" s="6" t="e">
        <f>+A1A1:G28</f>
        <v>#NAME?</v>
      </c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97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81" customHeight="1" x14ac:dyDescent="0.3">
      <c r="A4" s="73" t="s">
        <v>104</v>
      </c>
      <c r="B4" s="73"/>
      <c r="C4" s="73"/>
      <c r="D4" s="73"/>
      <c r="E4" s="73"/>
      <c r="F4" s="73"/>
      <c r="G4" s="73"/>
    </row>
    <row r="5" spans="1:9" ht="13.5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4</v>
      </c>
      <c r="G9" s="57">
        <f>G10+G11+G12+G13</f>
        <v>0.2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95</v>
      </c>
      <c r="F11" s="1">
        <f>IF(E11="да",1,0)</f>
        <v>1</v>
      </c>
      <c r="G11" s="14">
        <f>IF(E11="да",0.05,IF(E11="нет",0,""))</f>
        <v>0.05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3</v>
      </c>
      <c r="G14" s="57">
        <f>G15+G16+G17+G18+G19</f>
        <v>0.06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99</v>
      </c>
      <c r="F15" s="1">
        <f>IF(E15="да",1,0)</f>
        <v>0</v>
      </c>
      <c r="G15" s="14">
        <f>IF(E15="да",0.02,IF(E15="нет",0,""))</f>
        <v>0</v>
      </c>
    </row>
    <row r="16" spans="1:9" ht="123" customHeight="1" x14ac:dyDescent="0.3">
      <c r="A16" s="12" t="s">
        <v>12</v>
      </c>
      <c r="B16" s="15" t="s">
        <v>66</v>
      </c>
      <c r="C16" s="15" t="s">
        <v>102</v>
      </c>
      <c r="D16" s="13" t="s">
        <v>47</v>
      </c>
      <c r="E16" s="3" t="s">
        <v>99</v>
      </c>
      <c r="F16" s="1">
        <f>IF(E16="да",1,0)</f>
        <v>0</v>
      </c>
      <c r="G16" s="14">
        <f>IF(E16="да",0.02,IF(E16="нет",0,""))</f>
        <v>0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5</v>
      </c>
      <c r="G21" s="62">
        <f>G22+G23+G24+G25+G26</f>
        <v>0.2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56.8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95</v>
      </c>
      <c r="F25" s="1">
        <f>IF(E25="да",1,0)</f>
        <v>1</v>
      </c>
      <c r="G25" s="14">
        <f>IF(E25="да",0.04,IF(E25="нет",0,""))</f>
        <v>0.04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2.67</v>
      </c>
      <c r="G27" s="57">
        <f>G28+G29+G30</f>
        <v>0.444822</v>
      </c>
    </row>
    <row r="28" spans="1:7" ht="82.8" x14ac:dyDescent="0.3">
      <c r="A28" s="13" t="s">
        <v>25</v>
      </c>
      <c r="B28" s="15" t="s">
        <v>82</v>
      </c>
      <c r="C28" s="15" t="s">
        <v>100</v>
      </c>
      <c r="D28" s="45" t="s">
        <v>47</v>
      </c>
      <c r="E28" s="22">
        <v>0.95</v>
      </c>
      <c r="F28" s="23">
        <f>E28</f>
        <v>0.95</v>
      </c>
      <c r="G28" s="24">
        <f>(F28*16.66)/100</f>
        <v>0.15826999999999999</v>
      </c>
    </row>
    <row r="29" spans="1:7" ht="105.75" customHeight="1" x14ac:dyDescent="0.3">
      <c r="A29" s="13" t="s">
        <v>26</v>
      </c>
      <c r="B29" s="15" t="s">
        <v>83</v>
      </c>
      <c r="C29" s="46" t="s">
        <v>101</v>
      </c>
      <c r="D29" s="45" t="s">
        <v>47</v>
      </c>
      <c r="E29" s="22">
        <v>0.95</v>
      </c>
      <c r="F29" s="23">
        <f>E29</f>
        <v>0.95</v>
      </c>
      <c r="G29" s="24">
        <f>(F29*16.66)/100</f>
        <v>0.15826999999999999</v>
      </c>
    </row>
    <row r="30" spans="1:7" ht="123" customHeight="1" x14ac:dyDescent="0.3">
      <c r="A30" s="74" t="s">
        <v>27</v>
      </c>
      <c r="B30" s="77" t="s">
        <v>84</v>
      </c>
      <c r="C30" s="15" t="s">
        <v>98</v>
      </c>
      <c r="D30" s="74" t="s">
        <v>51</v>
      </c>
      <c r="E30" s="47">
        <v>0.77</v>
      </c>
      <c r="F30" s="23">
        <f>IF(E30&gt;1,1,E30)</f>
        <v>0.77</v>
      </c>
      <c r="G30" s="24">
        <f>(F30*16.66)/100</f>
        <v>0.12828200000000001</v>
      </c>
    </row>
    <row r="31" spans="1:7" ht="72.599999999999994" customHeight="1" x14ac:dyDescent="0.3">
      <c r="A31" s="75"/>
      <c r="B31" s="78"/>
      <c r="C31" s="15" t="s">
        <v>103</v>
      </c>
      <c r="D31" s="75"/>
      <c r="E31" s="22">
        <v>0.78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0.99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14.67</v>
      </c>
      <c r="G33" s="28">
        <f>G9+G14+G21+G27</f>
        <v>0.90482200000000002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96</v>
      </c>
      <c r="B38" s="70"/>
      <c r="C38" s="71"/>
      <c r="D38" s="82" t="s">
        <v>105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7" t="s">
        <v>35</v>
      </c>
      <c r="B4" s="87"/>
      <c r="C4" s="87"/>
      <c r="D4" s="87"/>
      <c r="E4" s="87"/>
      <c r="F4" s="87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8" t="s">
        <v>42</v>
      </c>
      <c r="D6" s="89"/>
      <c r="E6" s="89"/>
      <c r="F6" s="90"/>
    </row>
    <row r="7" spans="1:6" ht="52.5" customHeight="1" x14ac:dyDescent="0.3">
      <c r="A7" s="65" t="s">
        <v>30</v>
      </c>
      <c r="B7" s="66" t="s">
        <v>31</v>
      </c>
      <c r="C7" s="91" t="s">
        <v>86</v>
      </c>
      <c r="D7" s="91"/>
      <c r="E7" s="91"/>
      <c r="F7" s="91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86" t="s">
        <v>50</v>
      </c>
      <c r="B13" s="86"/>
      <c r="C13" s="86"/>
      <c r="D13" s="86"/>
      <c r="E13" s="86"/>
      <c r="F13" s="86"/>
    </row>
    <row r="14" spans="1:6" ht="34.5" customHeight="1" x14ac:dyDescent="0.3">
      <c r="A14" s="86" t="s">
        <v>54</v>
      </c>
      <c r="B14" s="86"/>
      <c r="C14" s="86"/>
      <c r="D14" s="86"/>
      <c r="E14" s="86"/>
      <c r="F14" s="86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2023-03-09T13:42:38Z</cp:lastPrinted>
  <dcterms:created xsi:type="dcterms:W3CDTF">2016-01-22T12:00:45Z</dcterms:created>
  <dcterms:modified xsi:type="dcterms:W3CDTF">2023-03-09T13:43:16Z</dcterms:modified>
</cp:coreProperties>
</file>