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 activeTab="1"/>
  </bookViews>
  <sheets>
    <sheet name="ДЧБ" sheetId="1" r:id="rId1"/>
    <sheet name="РЧБ" sheetId="2" r:id="rId2"/>
  </sheets>
  <definedNames>
    <definedName name="LAST_CELL" localSheetId="0">ДЧБ!#REF!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/>
  <c r="F7"/>
  <c r="F8"/>
  <c r="F9"/>
  <c r="F12"/>
  <c r="F13"/>
  <c r="F14"/>
  <c r="F17"/>
  <c r="F19"/>
  <c r="F20"/>
  <c r="F22"/>
  <c r="F24"/>
  <c r="F26"/>
  <c r="F29"/>
  <c r="F30"/>
  <c r="F31"/>
  <c r="F32"/>
  <c r="F33"/>
  <c r="F35"/>
  <c r="F36"/>
  <c r="F38"/>
  <c r="F44"/>
  <c r="F45"/>
  <c r="F48"/>
  <c r="F49"/>
  <c r="F50"/>
  <c r="F57"/>
  <c r="F58"/>
  <c r="F62"/>
  <c r="F63"/>
  <c r="F69"/>
  <c r="E65"/>
  <c r="D65"/>
  <c r="E47"/>
  <c r="D47"/>
  <c r="C47"/>
  <c r="E42"/>
  <c r="D42"/>
  <c r="C42"/>
  <c r="E40"/>
  <c r="D40"/>
  <c r="D37"/>
  <c r="C37"/>
  <c r="E34"/>
  <c r="D34"/>
  <c r="C34"/>
  <c r="E28"/>
  <c r="D28"/>
  <c r="C28"/>
  <c r="E25"/>
  <c r="D25"/>
  <c r="C25"/>
  <c r="E16"/>
  <c r="D16"/>
  <c r="C16"/>
  <c r="E11"/>
  <c r="D11"/>
  <c r="C11"/>
  <c r="E5"/>
  <c r="D5"/>
  <c r="C5"/>
  <c r="F68"/>
  <c r="F70"/>
  <c r="F71"/>
  <c r="F72"/>
  <c r="F75"/>
  <c r="F76"/>
  <c r="F77"/>
  <c r="F80"/>
  <c r="F81"/>
  <c r="F82"/>
  <c r="F83"/>
  <c r="F84"/>
  <c r="F85"/>
  <c r="F86"/>
  <c r="F87"/>
  <c r="F88"/>
  <c r="F89"/>
  <c r="F90"/>
  <c r="F91"/>
  <c r="F93"/>
  <c r="F5" l="1"/>
  <c r="F28"/>
  <c r="F25"/>
  <c r="F47"/>
  <c r="F16"/>
  <c r="F37"/>
  <c r="F42"/>
  <c r="F11"/>
  <c r="F34"/>
  <c r="D4"/>
  <c r="F4" s="1"/>
  <c r="C4"/>
  <c r="E4"/>
  <c r="C74"/>
  <c r="F74" s="1"/>
  <c r="F6" i="2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"/>
  <c r="F5"/>
  <c r="E74" i="1" l="1"/>
  <c r="E68"/>
  <c r="C106" l="1"/>
  <c r="F106" s="1"/>
</calcChain>
</file>

<file path=xl/sharedStrings.xml><?xml version="1.0" encoding="utf-8"?>
<sst xmlns="http://schemas.openxmlformats.org/spreadsheetml/2006/main" count="332" uniqueCount="320">
  <si>
    <t>КВД</t>
  </si>
  <si>
    <t>Наименование КВД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</si>
  <si>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</si>
  <si>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</si>
  <si>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</si>
  <si>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</si>
  <si>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</si>
  <si>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</si>
  <si>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</si>
  <si>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</si>
  <si>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</si>
  <si>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</si>
  <si>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</si>
  <si>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</si>
  <si>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</si>
  <si>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</si>
  <si>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</si>
  <si>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</si>
  <si>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</si>
  <si>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</si>
  <si>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1 05 02010 02 0000 110</t>
  </si>
  <si>
    <t>Единый налог на вмененный доход для отдельных видов деятельности</t>
  </si>
  <si>
    <t>1 05 03010 01 0000 110</t>
  </si>
  <si>
    <t>Единый сельскохозяйственный налог</t>
  </si>
  <si>
    <t>1 05 04020 02 0000 110</t>
  </si>
  <si>
    <t>Налог, взимаемый в связи с применением патентной системы налоггообложения,зачисляемый в бюджеты муниципальных районов</t>
  </si>
  <si>
    <t>1 08 00000 00 0000 000</t>
  </si>
  <si>
    <t>ГОСУДАРСТВЕННАЯ ПОШЛИНА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</si>
  <si>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</si>
  <si>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</si>
  <si>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</si>
  <si>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</si>
  <si>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</si>
  <si>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</si>
  <si>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</si>
  <si>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</si>
  <si>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</si>
  <si>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</si>
  <si>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</si>
  <si>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</si>
  <si>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</si>
  <si>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</si>
  <si>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</si>
  <si>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</si>
  <si>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</si>
  <si>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</si>
  <si>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1 13 00000 00 0000 000</t>
  </si>
  <si>
    <t>ДОХОДЫ ОТ ОКАЗАНИЯ ПЛАТНЫХ УСЛУГ (РАБОТ) И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</si>
  <si>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</si>
  <si>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</si>
  <si>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</si>
  <si>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</si>
  <si>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1 14 02053 05 0000 410</t>
  </si>
  <si>
    <t>Доходы от реализации иного имущества, находящегося в собственности муниципальных районов, в части реализации основных средств по указанному имуществу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</si>
  <si>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</si>
  <si>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</si>
  <si>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</si>
  <si>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</si>
  <si>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</si>
  <si>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</si>
  <si>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1 12 01040 01 0000 120</t>
  </si>
  <si>
    <t>1 17 01050 05 0000 180</t>
  </si>
  <si>
    <t>Невыясненные поступления,зачисляемые в бюджеты муниципальных районов</t>
  </si>
  <si>
    <t xml:space="preserve">Примечание </t>
  </si>
  <si>
    <t>1</t>
  </si>
  <si>
    <t>2</t>
  </si>
  <si>
    <t>1 11 05075 05 0000 120</t>
  </si>
  <si>
    <t>1 12 01041 01 0000 120</t>
  </si>
  <si>
    <t>1 03 02231 01 0000 110</t>
  </si>
  <si>
    <t>1 03 02241 01 0000 110</t>
  </si>
  <si>
    <t>1 03 02251 01 0000 110</t>
  </si>
  <si>
    <t>1 03 02261 01 0000 110</t>
  </si>
  <si>
    <t>1 08 07150 01 0000 110</t>
  </si>
  <si>
    <t>Государственная пошлина за выдачу разрешения на установку рекламной конструкции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</si>
  <si>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</si>
  <si>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</si>
  <si>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</si>
  <si>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</si>
  <si>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</si>
  <si>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Увеличение объясняется проведением претензионно исковой работы </t>
  </si>
  <si>
    <t xml:space="preserve">Отклонение объясняется погашением задолженности прошлых лет </t>
  </si>
  <si>
    <t>1 12 01042 01 0000 120</t>
  </si>
  <si>
    <t xml:space="preserve">Плата за размещение твердых коммунальных отходов </t>
  </si>
  <si>
    <t>1 14 06 325 05 0000 430</t>
  </si>
  <si>
    <t>1 16 01 053 01 0000 140</t>
  </si>
  <si>
    <t>Административные штрафы,установленные Главой 5 Кодекса Российской Федерации об административных правонарушениях,за административные правонарушения, посягающие на права граждан,налагаемые мировыми судьями , комиссиями по деламнесовершеннолетних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</si>
  <si>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</si>
  <si>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</si>
  <si>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</si>
  <si>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штрафы,установленные Главой 7 Кодекса Российской Федерации об административных правонарушениях,за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</si>
  <si>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</si>
  <si>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</si>
  <si>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</si>
  <si>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</si>
  <si>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</si>
  <si>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</si>
  <si>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</si>
  <si>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</si>
  <si>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1 16 01 203 01 0000 140</t>
  </si>
  <si>
    <t>Административные штрафы,установленные Главой 20 Кодекса Российской Федерации об административных правонарушениях,за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</si>
  <si>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1 16 07 010 05 0000 140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</si>
  <si>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</si>
  <si>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1 16 10 100 05 0000 140</t>
  </si>
  <si>
    <t>1 16 10 123 01 0000 140</t>
  </si>
  <si>
    <t>Денежные взыскания (штрафы) поступающие а счет погашения задолженности, образовавшейся до 1 января 2020 года, подлежащие зачислению в бюджеты бюджетной системы Российской Федерации,понолрмативам, действовавшимв 2019 году.</t>
  </si>
  <si>
    <t>1 16 10 129 10 0000 140</t>
  </si>
  <si>
    <t>Денежные взыскания (штрафы) поступающие а счет погашения задолженности, образовавшейся до 1 января 2020 года, подлежащие зачислению в федеральный бюджет и бюджет муниципальногообразования по нормативам,действовавшим в 2019 году.</t>
  </si>
  <si>
    <t>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</si>
  <si>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</si>
  <si>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</si>
  <si>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Отклонение от первоначальных плановых показателей обусловленно ростом результативности контрольной работы главных администраторов доходов во взаимодействии с судами и органами ФССП</t>
  </si>
  <si>
    <t xml:space="preserve">Первоначальный план на 2021 год </t>
  </si>
  <si>
    <t xml:space="preserve">Уточненный плана на 2021 год, тыс.руб. </t>
  </si>
  <si>
    <t>% отклонения от первоначального плана на 2021 год</t>
  </si>
  <si>
    <t>1 01 02040 01 0000 110</t>
  </si>
  <si>
    <t>1 01 02080 01 0000 110</t>
  </si>
  <si>
    <t xml:space="preserve">Налог на доходы физических лиц в виде фиксированных авансовых платежей с доходов, полученных физическими лицами являющимися иностранными гражданами, осуществлеющими трудовую деятельность на основании татента в соответствии со статьей 227 1 Налогового кодекса Российской Федерации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</si>
  <si>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</si>
  <si>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1 05 03020 01 0000 110</t>
  </si>
  <si>
    <t>Единый сельскохозяйственный налог (за налоговые периоды, истекшие до 1 января 2011 года)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</si>
  <si>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</si>
  <si>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</si>
  <si>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</si>
  <si>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</si>
  <si>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1 11 05013 05 0000 120</t>
  </si>
  <si>
    <t>1 16 01 333 01 0000 140</t>
  </si>
  <si>
    <t>1 16 01 133 01 0000 140</t>
  </si>
  <si>
    <t>1 16 01 113 01 0000 140</t>
  </si>
  <si>
    <t>1 14 06013 05 0000 430</t>
  </si>
  <si>
    <t>1 14 06313 05 0000 430</t>
  </si>
  <si>
    <t>1 16 01 173 01 0000 140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</si>
  <si>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</si>
  <si>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</si>
  <si>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</si>
  <si>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</si>
  <si>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</si>
  <si>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</si>
  <si>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Отклонение обусловлено погашением образовавшейся задолженностью по арендной плате ООО "СТК"</t>
  </si>
  <si>
    <t>Отклонение в сторону увеличения от первоначального плана объясняется Ростом ФОТ, уплатой задолженности НДФЛ за предыдущие периоды, а также сменой места регистрации  с г. Сыктывкар на Сыктывдинский район.</t>
  </si>
  <si>
    <t xml:space="preserve">Отклонение обусловлено поэтапным снятием с учета налогоплательщиков, применяющих ЕНВД, по причине отмены его с 1.01.2021 года  и преходом части плательщиков на УСН. </t>
  </si>
  <si>
    <t>Заниженные первоначальные плановые показатели администратором доходов.</t>
  </si>
  <si>
    <t>Оклонение  в сторону снижения объсняется  в связи с уменьшением налоговой базы вследствии произведенных расходов налогоплательщиками.</t>
  </si>
  <si>
    <t>Оклонение объсняется ростом количества выданных патентов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</si>
  <si>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</si>
  <si>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</si>
  <si>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</si>
  <si>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</si>
  <si>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</si>
  <si>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</si>
  <si>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</si>
  <si>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</si>
  <si>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2 02 15002 00 0000150</t>
  </si>
  <si>
    <t>Дотации бюджетам на поддержку мер по обеспечению сбалансированности бюджетов</t>
  </si>
  <si>
    <t>2 02 19999 00 0000 150</t>
  </si>
  <si>
    <t>Прочие дотации</t>
  </si>
  <si>
    <t>2 02 20000 00 0000 150</t>
  </si>
  <si>
    <t>Субсидии бюджетам бюджетной системы Российской Федерации (межбюджетные субсидии)</t>
  </si>
  <si>
    <t>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</si>
  <si>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</si>
  <si>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</si>
  <si>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</si>
  <si>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</si>
  <si>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</si>
  <si>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</si>
  <si>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</si>
  <si>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2 02 25519 00 0000 150</t>
  </si>
  <si>
    <t>Субсидии бюджетам на поддержку отрасли культуры</t>
  </si>
  <si>
    <t>2 02 29999 00 0000 150</t>
  </si>
  <si>
    <t>Прочие субсидии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</si>
  <si>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</si>
  <si>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</si>
  <si>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</si>
  <si>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</si>
  <si>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</si>
  <si>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</si>
  <si>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</si>
  <si>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</si>
  <si>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</si>
  <si>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</si>
  <si>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2 02 35135 00 0000 150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</si>
  <si>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</si>
  <si>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2 02 35176 00 0000 150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</si>
  <si>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</si>
  <si>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2 02 35469 00 0000 150</t>
  </si>
  <si>
    <t>Субвенции бюджетам на проведение Всероссийской переписи населения 2020 года</t>
  </si>
  <si>
    <t>2 02 39999 00 0000 150</t>
  </si>
  <si>
    <t>Прочие субвенции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</si>
  <si>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</si>
  <si>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</si>
  <si>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</si>
  <si>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</si>
  <si>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2 02 45303 00 0000 150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</si>
  <si>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</si>
  <si>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2 07 00000 00 0000 000</t>
  </si>
  <si>
    <t>ПРОЧИЕ БЕЗВОЗМЕЗДНЫЕ ПОСТУПЛЕНИЯ</t>
  </si>
  <si>
    <t>2 07 05000 05 0000 150</t>
  </si>
  <si>
    <t>Прочие безвозмездные поступления в бюджеты муниципальных районов</t>
  </si>
  <si>
    <t>2 07 05010 05 0000 150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</si>
  <si>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</si>
  <si>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2 07 05030 05 0000 150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</si>
  <si>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</si>
  <si>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</si>
  <si>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</si>
  <si>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</si>
  <si>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</si>
  <si>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</si>
  <si>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</si>
  <si>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</si>
  <si>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2 19 00000 05 0000 150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</si>
  <si>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</si>
  <si>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2 19 25064 05 0000 150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</si>
  <si>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</si>
  <si>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>2 19 35118 05 0000 150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</si>
  <si>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</si>
  <si>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2 19 60010 05 0000 150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</si>
  <si>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</si>
  <si>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</si>
  <si>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Субсидии бюджетам на реализацию мероприятий по обеспечению жильем молодых семей</t>
  </si>
  <si>
    <t>2 02 25 497 00 0000 150</t>
  </si>
  <si>
    <t>дополнительно выделено из бюджета РК</t>
  </si>
  <si>
    <t>В первоначальном бюджете не было предусмотрено ввиду отсутствия уведомлений вышестоящего бюджета</t>
  </si>
  <si>
    <t>дополнительно выделено из бюджета РК (увеличение суммы в связи с ростом средней стоимости за кв.метр площади)</t>
  </si>
  <si>
    <t>Сумма включена в бюджет после заключения соглашний с сельскими поселениями</t>
  </si>
  <si>
    <t>Спонсорские средства предусмотренные после заключения соглашений</t>
  </si>
  <si>
    <t>осуществлен возврат неиспользованных остатков целевых средств</t>
  </si>
  <si>
    <t>Сведения об исполнении доходов бюджета муниципального района "Сыктывдинский" за  2021 год по видам доходов в сравнении с первоначальныно утвержденными значениями</t>
  </si>
  <si>
    <t>Фактичексое поступление за  2021 год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</si>
  <si>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</si>
  <si>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</si>
  <si>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</si>
  <si>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</si>
  <si>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</si>
  <si>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</si>
  <si>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</si>
  <si>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</si>
  <si>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</si>
  <si>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</si>
  <si>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</si>
  <si>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</si>
  <si>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</si>
  <si>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</si>
  <si>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</si>
  <si>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</si>
  <si>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</si>
  <si>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</si>
  <si>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</si>
  <si>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</si>
  <si>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</si>
  <si>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</si>
  <si>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</si>
  <si>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</si>
  <si>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</si>
  <si>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</si>
  <si>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</si>
  <si>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</si>
  <si>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</si>
  <si>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</si>
  <si>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</si>
  <si>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</si>
  <si>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</si>
  <si>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</si>
  <si>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</si>
  <si>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</si>
  <si>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</si>
  <si>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</si>
  <si>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</si>
  <si>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</si>
  <si>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</si>
  <si>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</si>
  <si>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</si>
  <si>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</si>
  <si>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</si>
  <si>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</si>
  <si>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</si>
  <si>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</si>
  <si>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</si>
  <si>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</si>
  <si>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</si>
  <si>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</si>
  <si>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</si>
  <si>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</si>
  <si>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</si>
  <si>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</si>
  <si>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</si>
  <si>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</si>
  <si>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</si>
  <si>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</si>
  <si>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</si>
  <si>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</si>
  <si>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</si>
  <si>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</si>
  <si>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</si>
  <si>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</si>
  <si>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</si>
  <si>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</si>
  <si>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</si>
  <si>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</si>
  <si>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</si>
  <si>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</si>
  <si>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</si>
  <si>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КФСР</t>
  </si>
  <si>
    <t>Наименование кода</t>
  </si>
  <si>
    <t xml:space="preserve">Первоначальный план на 2020 год </t>
  </si>
  <si>
    <t xml:space="preserve">Уточненный плана на 2020 год, тыс.руб. </t>
  </si>
  <si>
    <t>Кассовое исполнение за  2020г.</t>
  </si>
  <si>
    <t>% отклонения от первоначального плана на 2020 г.</t>
  </si>
  <si>
    <t>Сведения об исполнении расходов бюджета муниципального района "Сыктывдинский" за  2021 год по разделам и подразделам в сравнении с первоначальныно утвержденными значениями</t>
  </si>
  <si>
    <t>увеличение за счет перераспредления остатков, выделение средств на кадастровые работы, поддержка НКО, иные МБТ на реализацию полномочий сельским поселениям</t>
  </si>
  <si>
    <t>увеличение за счет выделенной субсидии за счет средств РК</t>
  </si>
  <si>
    <t>увеличение плановых показателей за счет остатков, сложившихся на 01.01.2021, выделение дополнительных средств по дорожной деятельности</t>
  </si>
  <si>
    <t>выделение дополнительных средств за счет средств Фонда на переселение граждан, снос домов, возврат остаков прошлых лет</t>
  </si>
  <si>
    <t>Увеличение за счет перераспределения средств на софинансирование народных проектов в сфере благоустройства, реализации народных инициатив</t>
  </si>
  <si>
    <t>выделение доп.средств на укрепление маттехбазы</t>
  </si>
  <si>
    <t>уменьшение лимитов в свзяи с отсутствием потребности</t>
  </si>
  <si>
    <t>увеличение с связи стем, что в первоначальном бюджетет сумма заложена не в полном объеме</t>
  </si>
  <si>
    <t>увеличение в связи с открытием казенного учреждения ЦБО</t>
  </si>
  <si>
    <t>Уточнение вида и принадлежности платежа</t>
  </si>
  <si>
    <t>Отклонение  поступлений от первоначальных плановых показателей объясняется  признанием жилищного фонда аварийным</t>
  </si>
  <si>
    <t>Рост поступлений связан с погашением задолженности платежей за предыдущий период.</t>
  </si>
  <si>
    <t xml:space="preserve">Отклонение  в сторону увеличения объясняется потребительским спросом по приобретению площадей земельных участков 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</si>
</sst>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?"/>
    <numFmt numFmtId="166" formatCode="0.0"/>
    <numFmt numFmtId="167" formatCode="#,##0.0\ _₽"/>
  </numFmts>
  <fonts count="20">
    <font>
      <sz val="10"/>
      <name val="Arial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name val="Symbol"/>
      <family val="1"/>
      <charset val="2"/>
    </font>
    <font>
      <b/>
      <sz val="11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/>
      <top/>
      <bottom style="medium">
        <color rgb="FF95B3D7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FBFBF"/>
      </left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</borders>
  <cellStyleXfs count="34">
    <xf numFmtId="0" fontId="0" fillId="0" borderId="0"/>
    <xf numFmtId="49" fontId="7" fillId="0" borderId="6">
      <alignment horizontal="center" vertical="top" shrinkToFit="1"/>
    </xf>
    <xf numFmtId="0" fontId="8" fillId="0" borderId="7">
      <alignment horizontal="left" vertical="top" wrapText="1"/>
    </xf>
    <xf numFmtId="4" fontId="8" fillId="0" borderId="7">
      <alignment horizontal="right" vertical="top" shrinkToFit="1"/>
    </xf>
    <xf numFmtId="0" fontId="10" fillId="0" borderId="7">
      <alignment horizontal="left" vertical="top" wrapText="1"/>
    </xf>
    <xf numFmtId="0" fontId="10" fillId="0" borderId="7">
      <alignment horizontal="left" vertical="top" wrapText="1"/>
    </xf>
    <xf numFmtId="49" fontId="7" fillId="0" borderId="6">
      <alignment horizontal="center" vertical="top" shrinkToFit="1"/>
    </xf>
    <xf numFmtId="0" fontId="10" fillId="0" borderId="7">
      <alignment horizontal="left" vertical="top" wrapText="1"/>
    </xf>
    <xf numFmtId="0" fontId="8" fillId="0" borderId="7">
      <alignment horizontal="left" vertical="top" wrapText="1"/>
    </xf>
    <xf numFmtId="0" fontId="13" fillId="3" borderId="10">
      <alignment horizontal="left" vertical="top" wrapText="1"/>
    </xf>
    <xf numFmtId="0" fontId="15" fillId="4" borderId="11">
      <alignment horizontal="left" vertical="top" wrapText="1"/>
    </xf>
    <xf numFmtId="0" fontId="15" fillId="5" borderId="7">
      <alignment horizontal="left" vertical="top" wrapText="1"/>
    </xf>
    <xf numFmtId="164" fontId="13" fillId="3" borderId="12">
      <alignment horizontal="right" vertical="top" shrinkToFit="1"/>
    </xf>
    <xf numFmtId="164" fontId="15" fillId="4" borderId="13">
      <alignment horizontal="right" vertical="top" shrinkToFit="1"/>
    </xf>
    <xf numFmtId="164" fontId="15" fillId="5" borderId="14">
      <alignment horizontal="right" vertical="top" shrinkToFit="1"/>
    </xf>
    <xf numFmtId="164" fontId="8" fillId="0" borderId="14">
      <alignment horizontal="right" vertical="top" shrinkToFit="1"/>
    </xf>
    <xf numFmtId="4" fontId="13" fillId="3" borderId="10">
      <alignment horizontal="right" vertical="top" wrapText="1" shrinkToFit="1"/>
    </xf>
    <xf numFmtId="4" fontId="13" fillId="3" borderId="12">
      <alignment horizontal="right" vertical="top" shrinkToFit="1"/>
    </xf>
    <xf numFmtId="4" fontId="15" fillId="4" borderId="11">
      <alignment horizontal="right" vertical="top" shrinkToFit="1"/>
    </xf>
    <xf numFmtId="4" fontId="15" fillId="4" borderId="13">
      <alignment horizontal="right" vertical="top" shrinkToFit="1"/>
    </xf>
    <xf numFmtId="49" fontId="7" fillId="0" borderId="6">
      <alignment horizontal="center" vertical="top" shrinkToFit="1"/>
    </xf>
    <xf numFmtId="4" fontId="13" fillId="6" borderId="15">
      <alignment horizontal="right" shrinkToFit="1"/>
    </xf>
    <xf numFmtId="4" fontId="13" fillId="6" borderId="16">
      <alignment horizontal="right" shrinkToFit="1"/>
    </xf>
    <xf numFmtId="49" fontId="15" fillId="0" borderId="19">
      <alignment horizontal="center" vertical="center" wrapText="1"/>
    </xf>
    <xf numFmtId="49" fontId="15" fillId="5" borderId="6">
      <alignment horizontal="center" vertical="top" shrinkToFit="1"/>
    </xf>
    <xf numFmtId="164" fontId="15" fillId="5" borderId="7">
      <alignment horizontal="right" vertical="top" shrinkToFit="1"/>
    </xf>
    <xf numFmtId="164" fontId="15" fillId="5" borderId="14">
      <alignment horizontal="right" vertical="top" shrinkToFit="1"/>
    </xf>
    <xf numFmtId="49" fontId="7" fillId="0" borderId="6">
      <alignment horizontal="center" vertical="top" shrinkToFit="1"/>
    </xf>
    <xf numFmtId="164" fontId="8" fillId="0" borderId="7">
      <alignment horizontal="right" vertical="top" shrinkToFit="1"/>
    </xf>
    <xf numFmtId="164" fontId="8" fillId="0" borderId="14">
      <alignment horizontal="right" vertical="top" shrinkToFit="1"/>
    </xf>
    <xf numFmtId="0" fontId="13" fillId="6" borderId="20"/>
    <xf numFmtId="0" fontId="13" fillId="6" borderId="15"/>
    <xf numFmtId="164" fontId="13" fillId="6" borderId="15">
      <alignment horizontal="right" shrinkToFit="1"/>
    </xf>
    <xf numFmtId="164" fontId="13" fillId="6" borderId="16">
      <alignment horizontal="right" shrinkToFit="1"/>
    </xf>
  </cellStyleXfs>
  <cellXfs count="124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6" fontId="3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0" borderId="1" xfId="4" quotePrefix="1" applyFont="1" applyBorder="1">
      <alignment horizontal="left" vertical="top" wrapText="1"/>
    </xf>
    <xf numFmtId="0" fontId="9" fillId="0" borderId="7" xfId="4" quotePrefix="1" applyFont="1">
      <alignment horizontal="left" vertical="top" wrapText="1"/>
    </xf>
    <xf numFmtId="0" fontId="9" fillId="0" borderId="1" xfId="5" quotePrefix="1" applyFont="1" applyBorder="1">
      <alignment horizontal="left" vertical="top" wrapText="1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 applyAlignment="1">
      <alignment horizontal="justify" vertical="center"/>
    </xf>
    <xf numFmtId="165" fontId="3" fillId="2" borderId="1" xfId="0" applyNumberFormat="1" applyFont="1" applyFill="1" applyBorder="1" applyAlignment="1">
      <alignment horizontal="left" vertical="center" wrapText="1"/>
    </xf>
    <xf numFmtId="165" fontId="3" fillId="2" borderId="5" xfId="0" applyNumberFormat="1" applyFont="1" applyFill="1" applyBorder="1" applyAlignment="1">
      <alignment horizontal="left" vertical="center" wrapText="1"/>
    </xf>
    <xf numFmtId="166" fontId="3" fillId="2" borderId="0" xfId="0" applyNumberFormat="1" applyFont="1" applyFill="1" applyBorder="1" applyAlignment="1">
      <alignment horizontal="center" vertical="center" wrapText="1"/>
    </xf>
    <xf numFmtId="0" fontId="9" fillId="2" borderId="7" xfId="5" quotePrefix="1" applyFont="1" applyFill="1">
      <alignment horizontal="left" vertical="top" wrapText="1"/>
    </xf>
    <xf numFmtId="0" fontId="9" fillId="2" borderId="8" xfId="5" quotePrefix="1" applyFont="1" applyFill="1" applyBorder="1">
      <alignment horizontal="left" vertical="top" wrapText="1"/>
    </xf>
    <xf numFmtId="0" fontId="9" fillId="2" borderId="8" xfId="5" quotePrefix="1" applyFont="1" applyFill="1" applyBorder="1" applyAlignment="1">
      <alignment horizontal="left" vertical="center" wrapText="1"/>
    </xf>
    <xf numFmtId="0" fontId="9" fillId="0" borderId="7" xfId="8" applyFont="1" applyAlignment="1">
      <alignment vertical="top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9" fillId="2" borderId="7" xfId="4" quotePrefix="1" applyFont="1" applyFill="1">
      <alignment horizontal="left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6" applyFont="1" applyFill="1" applyBorder="1" applyAlignment="1">
      <alignment horizontal="center" vertical="top" wrapText="1" shrinkToFit="1"/>
    </xf>
    <xf numFmtId="0" fontId="9" fillId="0" borderId="7" xfId="8" applyFont="1">
      <alignment horizontal="left" vertical="top" wrapText="1"/>
    </xf>
    <xf numFmtId="0" fontId="9" fillId="0" borderId="1" xfId="8" applyFont="1" applyBorder="1" applyAlignment="1">
      <alignment vertical="top" wrapText="1"/>
    </xf>
    <xf numFmtId="0" fontId="9" fillId="0" borderId="1" xfId="4" applyFont="1" applyBorder="1">
      <alignment horizontal="left" vertical="top" wrapText="1"/>
    </xf>
    <xf numFmtId="0" fontId="9" fillId="0" borderId="7" xfId="4" applyFont="1" applyAlignment="1">
      <alignment vertical="top" wrapText="1"/>
    </xf>
    <xf numFmtId="0" fontId="9" fillId="0" borderId="9" xfId="8" applyFont="1" applyBorder="1">
      <alignment horizontal="left" vertical="top" wrapText="1"/>
    </xf>
    <xf numFmtId="0" fontId="9" fillId="0" borderId="1" xfId="8" applyFont="1" applyBorder="1">
      <alignment horizontal="left" vertical="top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1" fontId="3" fillId="2" borderId="1" xfId="0" applyNumberFormat="1" applyFont="1" applyFill="1" applyBorder="1" applyAlignment="1">
      <alignment horizontal="left" vertical="center" wrapText="1"/>
    </xf>
    <xf numFmtId="0" fontId="14" fillId="2" borderId="1" xfId="9" quotePrefix="1" applyNumberFormat="1" applyFont="1" applyFill="1" applyBorder="1" applyProtection="1">
      <alignment horizontal="left" vertical="top" wrapText="1"/>
    </xf>
    <xf numFmtId="0" fontId="14" fillId="2" borderId="1" xfId="10" quotePrefix="1" applyNumberFormat="1" applyFont="1" applyFill="1" applyBorder="1" applyProtection="1">
      <alignment horizontal="left" vertical="top" wrapText="1"/>
    </xf>
    <xf numFmtId="0" fontId="14" fillId="2" borderId="1" xfId="11" quotePrefix="1" applyNumberFormat="1" applyFont="1" applyFill="1" applyBorder="1" applyProtection="1">
      <alignment horizontal="left" vertical="top" wrapText="1"/>
    </xf>
    <xf numFmtId="0" fontId="9" fillId="2" borderId="1" xfId="5" quotePrefix="1" applyNumberFormat="1" applyFont="1" applyFill="1" applyBorder="1" applyProtection="1">
      <alignment horizontal="left" vertical="top" wrapText="1"/>
    </xf>
    <xf numFmtId="164" fontId="9" fillId="2" borderId="1" xfId="15" applyNumberFormat="1" applyFont="1" applyFill="1" applyBorder="1" applyAlignment="1" applyProtection="1">
      <alignment vertical="center" shrinkToFit="1"/>
    </xf>
    <xf numFmtId="164" fontId="2" fillId="2" borderId="1" xfId="0" applyNumberFormat="1" applyFont="1" applyFill="1" applyBorder="1" applyAlignment="1">
      <alignment vertical="center"/>
    </xf>
    <xf numFmtId="167" fontId="9" fillId="2" borderId="1" xfId="1" applyNumberFormat="1" applyFont="1" applyFill="1" applyBorder="1" applyAlignment="1" applyProtection="1">
      <alignment vertical="center" shrinkToFit="1"/>
    </xf>
    <xf numFmtId="167" fontId="9" fillId="2" borderId="1" xfId="2" applyNumberFormat="1" applyFont="1" applyFill="1" applyBorder="1" applyAlignment="1" applyProtection="1">
      <alignment vertical="center" shrinkToFit="1"/>
    </xf>
    <xf numFmtId="0" fontId="3" fillId="2" borderId="1" xfId="0" applyFont="1" applyFill="1" applyBorder="1" applyAlignment="1">
      <alignment vertical="center"/>
    </xf>
    <xf numFmtId="167" fontId="14" fillId="2" borderId="1" xfId="21" applyNumberFormat="1" applyFont="1" applyFill="1" applyBorder="1" applyAlignment="1" applyProtection="1">
      <alignment vertical="center" shrinkToFit="1"/>
    </xf>
    <xf numFmtId="167" fontId="14" fillId="2" borderId="1" xfId="22" applyNumberFormat="1" applyFont="1" applyFill="1" applyBorder="1" applyAlignment="1" applyProtection="1">
      <alignment vertical="center" shrinkToFit="1"/>
    </xf>
    <xf numFmtId="0" fontId="2" fillId="2" borderId="1" xfId="0" applyFont="1" applyFill="1" applyBorder="1"/>
    <xf numFmtId="0" fontId="2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9" fillId="0" borderId="18" xfId="20" applyNumberFormat="1" applyFont="1" applyBorder="1" applyAlignment="1" applyProtection="1">
      <alignment horizontal="center" vertical="top" wrapText="1" shrinkToFit="1"/>
    </xf>
    <xf numFmtId="0" fontId="2" fillId="0" borderId="17" xfId="0" applyFont="1" applyBorder="1"/>
    <xf numFmtId="0" fontId="9" fillId="2" borderId="1" xfId="5" applyNumberFormat="1" applyFont="1" applyFill="1" applyBorder="1" applyProtection="1">
      <alignment horizontal="left" vertical="top" wrapText="1"/>
    </xf>
    <xf numFmtId="167" fontId="14" fillId="2" borderId="1" xfId="16" applyNumberFormat="1" applyFont="1" applyFill="1" applyBorder="1" applyAlignment="1" applyProtection="1">
      <alignment horizontal="center" vertical="center" wrapText="1" shrinkToFit="1"/>
    </xf>
    <xf numFmtId="167" fontId="14" fillId="2" borderId="1" xfId="17" applyNumberFormat="1" applyFont="1" applyFill="1" applyBorder="1" applyAlignment="1" applyProtection="1">
      <alignment horizontal="center" vertical="center" shrinkToFit="1"/>
    </xf>
    <xf numFmtId="167" fontId="14" fillId="2" borderId="1" xfId="18" applyNumberFormat="1" applyFont="1" applyFill="1" applyBorder="1" applyAlignment="1" applyProtection="1">
      <alignment horizontal="center" vertical="center" shrinkToFit="1"/>
    </xf>
    <xf numFmtId="167" fontId="14" fillId="2" borderId="1" xfId="19" applyNumberFormat="1" applyFont="1" applyFill="1" applyBorder="1" applyAlignment="1" applyProtection="1">
      <alignment horizontal="center" vertical="center" shrinkToFit="1"/>
    </xf>
    <xf numFmtId="167" fontId="14" fillId="2" borderId="1" xfId="6" applyNumberFormat="1" applyFont="1" applyFill="1" applyBorder="1" applyAlignment="1" applyProtection="1">
      <alignment horizontal="center" vertical="center" shrinkToFit="1"/>
    </xf>
    <xf numFmtId="167" fontId="14" fillId="2" borderId="1" xfId="7" applyNumberFormat="1" applyFont="1" applyFill="1" applyBorder="1" applyAlignment="1" applyProtection="1">
      <alignment horizontal="center" vertical="center" shrinkToFit="1"/>
    </xf>
    <xf numFmtId="167" fontId="9" fillId="2" borderId="1" xfId="1" applyNumberFormat="1" applyFont="1" applyFill="1" applyBorder="1" applyAlignment="1" applyProtection="1">
      <alignment horizontal="center" vertical="center" shrinkToFit="1"/>
    </xf>
    <xf numFmtId="167" fontId="9" fillId="2" borderId="1" xfId="2" applyNumberFormat="1" applyFont="1" applyFill="1" applyBorder="1" applyAlignment="1" applyProtection="1">
      <alignment horizontal="center" vertical="center" shrinkToFit="1"/>
    </xf>
    <xf numFmtId="164" fontId="9" fillId="2" borderId="1" xfId="15" applyNumberFormat="1" applyFont="1" applyFill="1" applyBorder="1" applyAlignment="1" applyProtection="1">
      <alignment horizontal="center" vertical="center" shrinkToFit="1"/>
    </xf>
    <xf numFmtId="164" fontId="14" fillId="2" borderId="1" xfId="14" applyNumberFormat="1" applyFont="1" applyFill="1" applyBorder="1" applyAlignment="1" applyProtection="1">
      <alignment horizontal="center" vertical="center" shrinkToFit="1"/>
    </xf>
    <xf numFmtId="164" fontId="14" fillId="2" borderId="1" xfId="13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6" fontId="3" fillId="2" borderId="4" xfId="0" applyNumberFormat="1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49" fontId="18" fillId="2" borderId="1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16" fillId="2" borderId="1" xfId="24" applyNumberFormat="1" applyFont="1" applyFill="1" applyBorder="1" applyProtection="1">
      <alignment horizontal="center" vertical="top" shrinkToFit="1"/>
    </xf>
    <xf numFmtId="0" fontId="16" fillId="2" borderId="1" xfId="9" applyNumberFormat="1" applyFont="1" applyFill="1" applyBorder="1" applyProtection="1">
      <alignment horizontal="left" vertical="top" wrapText="1"/>
    </xf>
    <xf numFmtId="0" fontId="19" fillId="2" borderId="1" xfId="0" applyFont="1" applyFill="1" applyBorder="1"/>
    <xf numFmtId="49" fontId="17" fillId="2" borderId="1" xfId="27" applyNumberFormat="1" applyFont="1" applyFill="1" applyBorder="1" applyProtection="1">
      <alignment horizontal="center" vertical="top" shrinkToFit="1"/>
    </xf>
    <xf numFmtId="0" fontId="17" fillId="2" borderId="1" xfId="10" applyNumberFormat="1" applyFont="1" applyFill="1" applyBorder="1" applyProtection="1">
      <alignment horizontal="left" vertical="top" wrapText="1"/>
    </xf>
    <xf numFmtId="0" fontId="16" fillId="2" borderId="1" xfId="30" applyNumberFormat="1" applyFont="1" applyFill="1" applyBorder="1" applyProtection="1"/>
    <xf numFmtId="0" fontId="16" fillId="2" borderId="1" xfId="31" applyNumberFormat="1" applyFont="1" applyFill="1" applyBorder="1" applyProtection="1"/>
    <xf numFmtId="166" fontId="19" fillId="2" borderId="1" xfId="0" applyNumberFormat="1" applyFont="1" applyFill="1" applyBorder="1" applyAlignment="1">
      <alignment horizontal="center" vertical="center"/>
    </xf>
    <xf numFmtId="166" fontId="18" fillId="2" borderId="1" xfId="0" applyNumberFormat="1" applyFont="1" applyFill="1" applyBorder="1" applyAlignment="1">
      <alignment horizontal="center" vertical="center"/>
    </xf>
    <xf numFmtId="164" fontId="16" fillId="2" borderId="1" xfId="25" applyNumberFormat="1" applyFont="1" applyFill="1" applyBorder="1" applyAlignment="1" applyProtection="1">
      <alignment horizontal="center" vertical="center" shrinkToFit="1"/>
    </xf>
    <xf numFmtId="164" fontId="16" fillId="2" borderId="1" xfId="26" applyNumberFormat="1" applyFont="1" applyFill="1" applyBorder="1" applyAlignment="1" applyProtection="1">
      <alignment horizontal="center" vertical="center" shrinkToFit="1"/>
    </xf>
    <xf numFmtId="164" fontId="17" fillId="2" borderId="1" xfId="28" applyNumberFormat="1" applyFont="1" applyFill="1" applyBorder="1" applyAlignment="1" applyProtection="1">
      <alignment horizontal="center" vertical="center" shrinkToFit="1"/>
    </xf>
    <xf numFmtId="164" fontId="17" fillId="2" borderId="1" xfId="29" applyNumberFormat="1" applyFont="1" applyFill="1" applyBorder="1" applyAlignment="1" applyProtection="1">
      <alignment horizontal="center" vertical="center" shrinkToFit="1"/>
    </xf>
    <xf numFmtId="164" fontId="16" fillId="2" borderId="1" xfId="32" applyNumberFormat="1" applyFont="1" applyFill="1" applyBorder="1" applyAlignment="1" applyProtection="1">
      <alignment horizontal="center" vertical="center" shrinkToFit="1"/>
    </xf>
    <xf numFmtId="164" fontId="16" fillId="2" borderId="1" xfId="33" applyNumberFormat="1" applyFont="1" applyFill="1" applyBorder="1" applyAlignment="1" applyProtection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left" wrapText="1"/>
    </xf>
    <xf numFmtId="164" fontId="0" fillId="0" borderId="0" xfId="0" applyNumberFormat="1"/>
    <xf numFmtId="0" fontId="19" fillId="2" borderId="2" xfId="0" applyFont="1" applyFill="1" applyBorder="1" applyAlignment="1">
      <alignment wrapText="1"/>
    </xf>
    <xf numFmtId="0" fontId="19" fillId="2" borderId="1" xfId="0" applyFont="1" applyFill="1" applyBorder="1" applyAlignment="1"/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</cellXfs>
  <cellStyles count="34">
    <cellStyle name="ex58" xfId="21"/>
    <cellStyle name="ex59" xfId="22"/>
    <cellStyle name="ex60" xfId="24"/>
    <cellStyle name="ex61" xfId="9"/>
    <cellStyle name="ex62" xfId="16"/>
    <cellStyle name="ex63" xfId="17"/>
    <cellStyle name="ex64" xfId="27"/>
    <cellStyle name="ex65" xfId="10"/>
    <cellStyle name="ex66" xfId="18"/>
    <cellStyle name="ex67" xfId="19"/>
    <cellStyle name="ex69" xfId="11"/>
    <cellStyle name="ex70" xfId="6"/>
    <cellStyle name="ex71" xfId="7"/>
    <cellStyle name="ex72" xfId="20"/>
    <cellStyle name="ex73" xfId="5"/>
    <cellStyle name="ex74" xfId="1"/>
    <cellStyle name="ex75" xfId="2"/>
    <cellStyle name="ex76" xfId="3"/>
    <cellStyle name="ex77" xfId="4"/>
    <cellStyle name="ex82" xfId="8"/>
    <cellStyle name="st68" xfId="32"/>
    <cellStyle name="st69" xfId="33"/>
    <cellStyle name="st70" xfId="25"/>
    <cellStyle name="st71" xfId="26"/>
    <cellStyle name="st72" xfId="28"/>
    <cellStyle name="st73" xfId="29"/>
    <cellStyle name="st83" xfId="12"/>
    <cellStyle name="st85" xfId="13"/>
    <cellStyle name="st87" xfId="14"/>
    <cellStyle name="st89" xfId="15"/>
    <cellStyle name="xl_bot_header" xfId="23"/>
    <cellStyle name="xl_total_center" xfId="31"/>
    <cellStyle name="xl_total_left" xfId="30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106"/>
  <sheetViews>
    <sheetView showGridLines="0" workbookViewId="0">
      <selection activeCell="A2" sqref="A2"/>
    </sheetView>
  </sheetViews>
  <sheetFormatPr defaultRowHeight="12.75" customHeight="1"/>
  <cols>
    <col min="1" max="1" width="11" customWidth="1"/>
    <col min="2" max="2" width="27.5703125" customWidth="1"/>
    <col min="3" max="3" width="11" customWidth="1"/>
    <col min="4" max="4" width="13.28515625" customWidth="1"/>
    <col min="5" max="5" width="10.85546875" customWidth="1"/>
    <col min="6" max="6" width="9.85546875" customWidth="1"/>
    <col min="7" max="7" width="12.140625" customWidth="1"/>
    <col min="8" max="8" width="13.140625" customWidth="1"/>
    <col min="9" max="9" width="9.140625" customWidth="1"/>
  </cols>
  <sheetData>
    <row r="1" spans="1:9" ht="40.5" customHeight="1">
      <c r="A1" s="118" t="s">
        <v>225</v>
      </c>
      <c r="B1" s="118"/>
      <c r="C1" s="118"/>
      <c r="D1" s="118"/>
      <c r="E1" s="118"/>
      <c r="F1" s="118"/>
      <c r="G1" s="118"/>
    </row>
    <row r="2" spans="1:9" ht="66" customHeight="1">
      <c r="A2" s="1" t="s">
        <v>0</v>
      </c>
      <c r="B2" s="1" t="s">
        <v>1</v>
      </c>
      <c r="C2" s="2" t="s">
        <v>111</v>
      </c>
      <c r="D2" s="2" t="s">
        <v>112</v>
      </c>
      <c r="E2" s="2" t="s">
        <v>226</v>
      </c>
      <c r="F2" s="15" t="s">
        <v>113</v>
      </c>
      <c r="G2" s="2" t="s">
        <v>63</v>
      </c>
    </row>
    <row r="3" spans="1:9" ht="15.75" customHeight="1">
      <c r="A3" s="1" t="s">
        <v>64</v>
      </c>
      <c r="B3" s="1" t="s">
        <v>65</v>
      </c>
      <c r="C3" s="2">
        <v>3</v>
      </c>
      <c r="D3" s="2">
        <v>4</v>
      </c>
      <c r="E3" s="2">
        <v>5</v>
      </c>
      <c r="F3" s="15">
        <v>6</v>
      </c>
      <c r="G3" s="2">
        <v>7</v>
      </c>
    </row>
    <row r="4" spans="1:9" ht="21">
      <c r="A4" s="3" t="s">
        <v>2</v>
      </c>
      <c r="B4" s="4" t="s">
        <v>3</v>
      </c>
      <c r="C4" s="12">
        <f>C5+C16+C25+C28+C34+C42+C47+C65+C11+C40</f>
        <v>336774.10000000003</v>
      </c>
      <c r="D4" s="12">
        <f>D5+D16+D25+D28+D34+D42+D47+D65+D11+D40</f>
        <v>357200.30000000005</v>
      </c>
      <c r="E4" s="12">
        <f>E5+E16+E25+E28+E34+E42+E47+E65+E11+E40</f>
        <v>357842.7</v>
      </c>
      <c r="F4" s="39">
        <f t="shared" ref="F4:F63" si="0">D4*100/C4-100</f>
        <v>6.0652526426468114</v>
      </c>
      <c r="G4" s="40"/>
    </row>
    <row r="5" spans="1:9" ht="21">
      <c r="A5" s="3" t="s">
        <v>4</v>
      </c>
      <c r="B5" s="4" t="s">
        <v>5</v>
      </c>
      <c r="C5" s="8">
        <f>C6+C7+C8+C9+C10</f>
        <v>267807.40000000002</v>
      </c>
      <c r="D5" s="12">
        <f>D6+D7+D8+D9+D10</f>
        <v>277777</v>
      </c>
      <c r="E5" s="12">
        <f>E6+E7+E8+E9+E10</f>
        <v>276435.5</v>
      </c>
      <c r="F5" s="39">
        <f t="shared" si="0"/>
        <v>3.7226753256258007</v>
      </c>
      <c r="G5" s="40"/>
      <c r="H5" s="108"/>
    </row>
    <row r="6" spans="1:9" ht="101.25" customHeight="1">
      <c r="A6" s="5" t="s">
        <v>6</v>
      </c>
      <c r="B6" s="6" t="s">
        <v>7</v>
      </c>
      <c r="C6" s="9">
        <v>263869.40000000002</v>
      </c>
      <c r="D6" s="13">
        <v>269552</v>
      </c>
      <c r="E6" s="13">
        <v>267113</v>
      </c>
      <c r="F6" s="31">
        <f t="shared" si="0"/>
        <v>2.1535653622587461</v>
      </c>
      <c r="G6" s="113" t="s">
        <v>138</v>
      </c>
      <c r="H6" s="108"/>
      <c r="I6" s="21"/>
    </row>
    <row r="7" spans="1:9" ht="146.25">
      <c r="A7" s="5" t="s">
        <v>8</v>
      </c>
      <c r="B7" s="7" t="s">
        <v>9</v>
      </c>
      <c r="C7" s="9">
        <v>1090</v>
      </c>
      <c r="D7" s="13">
        <v>2000</v>
      </c>
      <c r="E7" s="13">
        <v>1998.3</v>
      </c>
      <c r="F7" s="31">
        <f t="shared" si="0"/>
        <v>83.486238532110093</v>
      </c>
      <c r="G7" s="121"/>
      <c r="I7" s="22"/>
    </row>
    <row r="8" spans="1:9" ht="56.25">
      <c r="A8" s="5" t="s">
        <v>10</v>
      </c>
      <c r="B8" s="6" t="s">
        <v>11</v>
      </c>
      <c r="C8" s="9">
        <v>2768</v>
      </c>
      <c r="D8" s="13">
        <v>4500</v>
      </c>
      <c r="E8" s="13">
        <v>4787.8999999999996</v>
      </c>
      <c r="F8" s="31">
        <f t="shared" si="0"/>
        <v>62.572254335260112</v>
      </c>
      <c r="G8" s="121"/>
    </row>
    <row r="9" spans="1:9" ht="112.5">
      <c r="A9" s="5" t="s">
        <v>114</v>
      </c>
      <c r="B9" s="24" t="s">
        <v>116</v>
      </c>
      <c r="C9" s="9">
        <v>80</v>
      </c>
      <c r="D9" s="13">
        <v>110</v>
      </c>
      <c r="E9" s="13">
        <v>122.2</v>
      </c>
      <c r="F9" s="31">
        <f t="shared" si="0"/>
        <v>37.5</v>
      </c>
      <c r="G9" s="121"/>
    </row>
    <row r="10" spans="1:9" ht="123.75">
      <c r="A10" s="5" t="s">
        <v>115</v>
      </c>
      <c r="B10" s="27" t="s">
        <v>117</v>
      </c>
      <c r="C10" s="9"/>
      <c r="D10" s="13">
        <v>1615</v>
      </c>
      <c r="E10" s="13">
        <v>2414.1</v>
      </c>
      <c r="F10" s="31"/>
      <c r="G10" s="114"/>
    </row>
    <row r="11" spans="1:9" ht="52.5" customHeight="1">
      <c r="A11" s="3" t="s">
        <v>12</v>
      </c>
      <c r="B11" s="4" t="s">
        <v>13</v>
      </c>
      <c r="C11" s="8">
        <f>C12+C13+C14+C15</f>
        <v>22439.7</v>
      </c>
      <c r="D11" s="12">
        <f>D12+D15+D14+D13</f>
        <v>22439.7</v>
      </c>
      <c r="E11" s="12">
        <f>E12+E15+E14+E13</f>
        <v>22871.100000000002</v>
      </c>
      <c r="F11" s="39">
        <f t="shared" si="0"/>
        <v>0</v>
      </c>
      <c r="G11" s="113" t="s">
        <v>140</v>
      </c>
      <c r="H11" s="108"/>
    </row>
    <row r="12" spans="1:9" ht="146.25">
      <c r="A12" s="14" t="s">
        <v>68</v>
      </c>
      <c r="B12" s="24" t="s">
        <v>78</v>
      </c>
      <c r="C12" s="9">
        <v>10303.5</v>
      </c>
      <c r="D12" s="13">
        <v>10303.5</v>
      </c>
      <c r="E12" s="13">
        <v>10558.7</v>
      </c>
      <c r="F12" s="31">
        <f t="shared" si="0"/>
        <v>0</v>
      </c>
      <c r="G12" s="121"/>
    </row>
    <row r="13" spans="1:9" ht="168.75">
      <c r="A13" s="14" t="s">
        <v>69</v>
      </c>
      <c r="B13" s="24" t="s">
        <v>75</v>
      </c>
      <c r="C13" s="9">
        <v>58.7</v>
      </c>
      <c r="D13" s="13">
        <v>58.7</v>
      </c>
      <c r="E13" s="13">
        <v>74.2</v>
      </c>
      <c r="F13" s="31">
        <f t="shared" si="0"/>
        <v>0</v>
      </c>
      <c r="G13" s="121"/>
    </row>
    <row r="14" spans="1:9" ht="146.25">
      <c r="A14" s="14" t="s">
        <v>70</v>
      </c>
      <c r="B14" s="24" t="s">
        <v>77</v>
      </c>
      <c r="C14" s="9">
        <v>12077.5</v>
      </c>
      <c r="D14" s="13">
        <v>13553.7</v>
      </c>
      <c r="E14" s="13">
        <v>14038.7</v>
      </c>
      <c r="F14" s="31">
        <f t="shared" si="0"/>
        <v>12.222728213620371</v>
      </c>
      <c r="G14" s="121"/>
    </row>
    <row r="15" spans="1:9" ht="146.25">
      <c r="A15" s="14" t="s">
        <v>71</v>
      </c>
      <c r="B15" s="25" t="s">
        <v>76</v>
      </c>
      <c r="C15" s="9"/>
      <c r="D15" s="13">
        <v>-1476.2</v>
      </c>
      <c r="E15" s="13">
        <v>-1800.5</v>
      </c>
      <c r="F15" s="31"/>
      <c r="G15" s="114"/>
      <c r="I15" s="23"/>
    </row>
    <row r="16" spans="1:9" ht="21">
      <c r="A16" s="3" t="s">
        <v>14</v>
      </c>
      <c r="B16" s="4" t="s">
        <v>15</v>
      </c>
      <c r="C16" s="12">
        <f>C17+C19+C20+C22+C24</f>
        <v>24519.9</v>
      </c>
      <c r="D16" s="12">
        <f>D17+D19+D20+D22+D24+D21+D23+D18</f>
        <v>20306.900000000001</v>
      </c>
      <c r="E16" s="12">
        <f>E17+E19+E20+E22+E24+E21+E23+E18</f>
        <v>20740.5</v>
      </c>
      <c r="F16" s="39">
        <f t="shared" si="0"/>
        <v>-17.181962406045699</v>
      </c>
      <c r="G16" s="40"/>
      <c r="H16" s="108"/>
    </row>
    <row r="17" spans="1:8" ht="45" customHeight="1">
      <c r="A17" s="5" t="s">
        <v>16</v>
      </c>
      <c r="B17" s="6" t="s">
        <v>17</v>
      </c>
      <c r="C17" s="9">
        <v>5495</v>
      </c>
      <c r="D17" s="13">
        <v>13528</v>
      </c>
      <c r="E17" s="13">
        <v>13723.8</v>
      </c>
      <c r="F17" s="31">
        <f t="shared" si="0"/>
        <v>146.18744313011828</v>
      </c>
      <c r="G17" s="113" t="s">
        <v>139</v>
      </c>
      <c r="H17" s="10"/>
    </row>
    <row r="18" spans="1:8" ht="56.25">
      <c r="A18" s="5" t="s">
        <v>122</v>
      </c>
      <c r="B18" s="30" t="s">
        <v>123</v>
      </c>
      <c r="C18" s="9"/>
      <c r="D18" s="13">
        <v>-2</v>
      </c>
      <c r="E18" s="13">
        <v>-1.7</v>
      </c>
      <c r="F18" s="31"/>
      <c r="G18" s="121"/>
      <c r="H18" s="26"/>
    </row>
    <row r="19" spans="1:8" ht="135" customHeight="1">
      <c r="A19" s="5" t="s">
        <v>18</v>
      </c>
      <c r="B19" s="6" t="s">
        <v>19</v>
      </c>
      <c r="C19" s="9">
        <v>5488</v>
      </c>
      <c r="D19" s="13">
        <v>9288</v>
      </c>
      <c r="E19" s="13">
        <v>9528.5</v>
      </c>
      <c r="F19" s="31">
        <f t="shared" si="0"/>
        <v>69.24198250728864</v>
      </c>
      <c r="G19" s="114"/>
    </row>
    <row r="20" spans="1:8" ht="114.75" customHeight="1">
      <c r="A20" s="5" t="s">
        <v>20</v>
      </c>
      <c r="B20" s="6" t="s">
        <v>21</v>
      </c>
      <c r="C20" s="9">
        <v>1925</v>
      </c>
      <c r="D20" s="13">
        <v>2222</v>
      </c>
      <c r="E20" s="13">
        <v>2245</v>
      </c>
      <c r="F20" s="31">
        <f t="shared" si="0"/>
        <v>15.428571428571431</v>
      </c>
      <c r="G20" s="49" t="s">
        <v>140</v>
      </c>
    </row>
    <row r="21" spans="1:8" ht="114.75" customHeight="1">
      <c r="A21" s="5" t="s">
        <v>120</v>
      </c>
      <c r="B21" s="29" t="s">
        <v>121</v>
      </c>
      <c r="C21" s="9"/>
      <c r="D21" s="13">
        <v>-11</v>
      </c>
      <c r="E21" s="13">
        <v>-11.1</v>
      </c>
      <c r="F21" s="31"/>
      <c r="G21" s="49" t="s">
        <v>316</v>
      </c>
    </row>
    <row r="22" spans="1:8" ht="135">
      <c r="A22" s="5" t="s">
        <v>22</v>
      </c>
      <c r="B22" s="6" t="s">
        <v>23</v>
      </c>
      <c r="C22" s="9">
        <v>10791.9</v>
      </c>
      <c r="D22" s="13">
        <v>-7102.1</v>
      </c>
      <c r="E22" s="13">
        <v>-7074.3</v>
      </c>
      <c r="F22" s="31">
        <f t="shared" si="0"/>
        <v>-165.80954234194166</v>
      </c>
      <c r="G22" s="49" t="s">
        <v>141</v>
      </c>
      <c r="H22" s="108"/>
    </row>
    <row r="23" spans="1:8" ht="33.75">
      <c r="A23" s="5" t="s">
        <v>118</v>
      </c>
      <c r="B23" s="28" t="s">
        <v>119</v>
      </c>
      <c r="C23" s="9"/>
      <c r="D23" s="13">
        <v>-12</v>
      </c>
      <c r="E23" s="13">
        <v>-12</v>
      </c>
      <c r="F23" s="31"/>
      <c r="G23" s="49"/>
    </row>
    <row r="24" spans="1:8" ht="67.5">
      <c r="A24" s="5" t="s">
        <v>24</v>
      </c>
      <c r="B24" s="6" t="s">
        <v>25</v>
      </c>
      <c r="C24" s="9">
        <v>820</v>
      </c>
      <c r="D24" s="13">
        <v>2396</v>
      </c>
      <c r="E24" s="13">
        <v>2342.3000000000002</v>
      </c>
      <c r="F24" s="31">
        <f t="shared" si="0"/>
        <v>192.19512195121951</v>
      </c>
      <c r="G24" s="49" t="s">
        <v>142</v>
      </c>
      <c r="H24" s="108"/>
    </row>
    <row r="25" spans="1:8" ht="29.25" customHeight="1">
      <c r="A25" s="3" t="s">
        <v>26</v>
      </c>
      <c r="B25" s="4" t="s">
        <v>27</v>
      </c>
      <c r="C25" s="8">
        <f>C26</f>
        <v>4000</v>
      </c>
      <c r="D25" s="12">
        <f>D26+D27</f>
        <v>4153</v>
      </c>
      <c r="E25" s="12">
        <f>E26+E27</f>
        <v>4092.2</v>
      </c>
      <c r="F25" s="39">
        <f t="shared" si="0"/>
        <v>3.8250000000000028</v>
      </c>
      <c r="G25" s="40"/>
      <c r="H25" s="108"/>
    </row>
    <row r="26" spans="1:8" ht="134.25" customHeight="1">
      <c r="A26" s="5" t="s">
        <v>28</v>
      </c>
      <c r="B26" s="6" t="s">
        <v>29</v>
      </c>
      <c r="C26" s="9">
        <v>4000</v>
      </c>
      <c r="D26" s="13">
        <v>4148</v>
      </c>
      <c r="E26" s="13">
        <v>4087.2</v>
      </c>
      <c r="F26" s="39">
        <f t="shared" si="0"/>
        <v>3.7000000000000028</v>
      </c>
      <c r="G26" s="49"/>
    </row>
    <row r="27" spans="1:8" ht="75.75" customHeight="1">
      <c r="A27" s="5" t="s">
        <v>72</v>
      </c>
      <c r="B27" s="6" t="s">
        <v>73</v>
      </c>
      <c r="C27" s="9"/>
      <c r="D27" s="13">
        <v>5</v>
      </c>
      <c r="E27" s="13">
        <v>5</v>
      </c>
      <c r="F27" s="39"/>
      <c r="G27" s="49"/>
    </row>
    <row r="28" spans="1:8" ht="69.75" customHeight="1">
      <c r="A28" s="3" t="s">
        <v>30</v>
      </c>
      <c r="B28" s="4" t="s">
        <v>31</v>
      </c>
      <c r="C28" s="12">
        <f>C29+C31+C33+C30+C32</f>
        <v>12273.3</v>
      </c>
      <c r="D28" s="12">
        <f>D29+D31+D33+D30+D32</f>
        <v>22534.799999999999</v>
      </c>
      <c r="E28" s="12">
        <f>E29+E30+E31+E32+E33</f>
        <v>22104.9</v>
      </c>
      <c r="F28" s="39">
        <f t="shared" si="0"/>
        <v>83.608320500598865</v>
      </c>
      <c r="G28" s="40"/>
    </row>
    <row r="29" spans="1:8" ht="90">
      <c r="A29" s="5" t="s">
        <v>124</v>
      </c>
      <c r="B29" s="7" t="s">
        <v>32</v>
      </c>
      <c r="C29" s="9">
        <v>7500</v>
      </c>
      <c r="D29" s="13">
        <v>7500</v>
      </c>
      <c r="E29" s="13">
        <v>7095.8</v>
      </c>
      <c r="F29" s="31">
        <f t="shared" si="0"/>
        <v>0</v>
      </c>
      <c r="G29" s="113" t="s">
        <v>79</v>
      </c>
    </row>
    <row r="30" spans="1:8" ht="90">
      <c r="A30" s="5" t="s">
        <v>33</v>
      </c>
      <c r="B30" s="6" t="s">
        <v>34</v>
      </c>
      <c r="C30" s="9">
        <v>3.3</v>
      </c>
      <c r="D30" s="13">
        <v>54.8</v>
      </c>
      <c r="E30" s="13">
        <v>61.8</v>
      </c>
      <c r="F30" s="31">
        <f t="shared" si="0"/>
        <v>1560.6060606060607</v>
      </c>
      <c r="G30" s="114"/>
      <c r="H30" s="11"/>
    </row>
    <row r="31" spans="1:8" ht="69" customHeight="1">
      <c r="A31" s="5" t="s">
        <v>35</v>
      </c>
      <c r="B31" s="6" t="s">
        <v>36</v>
      </c>
      <c r="C31" s="9">
        <v>180</v>
      </c>
      <c r="D31" s="13">
        <v>290</v>
      </c>
      <c r="E31" s="13">
        <v>338.2</v>
      </c>
      <c r="F31" s="31">
        <f t="shared" si="0"/>
        <v>61.111111111111114</v>
      </c>
      <c r="G31" s="49" t="s">
        <v>80</v>
      </c>
    </row>
    <row r="32" spans="1:8" ht="80.45" customHeight="1">
      <c r="A32" s="5" t="s">
        <v>66</v>
      </c>
      <c r="B32" s="6" t="s">
        <v>36</v>
      </c>
      <c r="C32" s="9">
        <v>4500</v>
      </c>
      <c r="D32" s="13">
        <v>14600</v>
      </c>
      <c r="E32" s="13">
        <v>14586.9</v>
      </c>
      <c r="F32" s="31">
        <f t="shared" si="0"/>
        <v>224.44444444444446</v>
      </c>
      <c r="G32" s="49" t="s">
        <v>137</v>
      </c>
    </row>
    <row r="33" spans="1:7" ht="119.45" customHeight="1">
      <c r="A33" s="5" t="s">
        <v>37</v>
      </c>
      <c r="B33" s="6" t="s">
        <v>38</v>
      </c>
      <c r="C33" s="9">
        <v>90</v>
      </c>
      <c r="D33" s="13">
        <v>90</v>
      </c>
      <c r="E33" s="13">
        <v>22.2</v>
      </c>
      <c r="F33" s="31">
        <f t="shared" si="0"/>
        <v>0</v>
      </c>
      <c r="G33" s="49" t="s">
        <v>317</v>
      </c>
    </row>
    <row r="34" spans="1:7" ht="21">
      <c r="A34" s="3" t="s">
        <v>39</v>
      </c>
      <c r="B34" s="4" t="s">
        <v>40</v>
      </c>
      <c r="C34" s="12">
        <f>C35+C36+C38+C39</f>
        <v>479.5</v>
      </c>
      <c r="D34" s="12">
        <f t="shared" ref="D34" si="1">D35+D36+D38+D39</f>
        <v>338.40000000000003</v>
      </c>
      <c r="E34" s="12">
        <f>E35+E36+E38+E39</f>
        <v>762.2</v>
      </c>
      <c r="F34" s="39">
        <f t="shared" si="0"/>
        <v>-29.426485922836292</v>
      </c>
      <c r="G34" s="40"/>
    </row>
    <row r="35" spans="1:7" ht="48" customHeight="1">
      <c r="A35" s="5" t="s">
        <v>41</v>
      </c>
      <c r="B35" s="6" t="s">
        <v>42</v>
      </c>
      <c r="C35" s="9">
        <v>254.8</v>
      </c>
      <c r="D35" s="13">
        <v>174.8</v>
      </c>
      <c r="E35" s="13">
        <v>135.30000000000001</v>
      </c>
      <c r="F35" s="31">
        <f t="shared" si="0"/>
        <v>-31.397174254317108</v>
      </c>
      <c r="G35" s="113" t="s">
        <v>318</v>
      </c>
    </row>
    <row r="36" spans="1:7" ht="36" customHeight="1">
      <c r="A36" s="5" t="s">
        <v>43</v>
      </c>
      <c r="B36" s="6" t="s">
        <v>44</v>
      </c>
      <c r="C36" s="9">
        <v>176.8</v>
      </c>
      <c r="D36" s="13">
        <v>79.400000000000006</v>
      </c>
      <c r="E36" s="13">
        <v>558.5</v>
      </c>
      <c r="F36" s="31">
        <f t="shared" si="0"/>
        <v>-55.090497737556561</v>
      </c>
      <c r="G36" s="121"/>
    </row>
    <row r="37" spans="1:7" ht="22.5">
      <c r="A37" s="5" t="s">
        <v>60</v>
      </c>
      <c r="B37" s="6" t="s">
        <v>45</v>
      </c>
      <c r="C37" s="9">
        <f>C38</f>
        <v>47.9</v>
      </c>
      <c r="D37" s="9">
        <f>D38</f>
        <v>84.1</v>
      </c>
      <c r="E37" s="13">
        <v>68.2</v>
      </c>
      <c r="F37" s="31">
        <f t="shared" si="0"/>
        <v>75.574112734864315</v>
      </c>
      <c r="G37" s="121"/>
    </row>
    <row r="38" spans="1:7" ht="22.5">
      <c r="A38" s="5" t="s">
        <v>67</v>
      </c>
      <c r="B38" s="6" t="s">
        <v>45</v>
      </c>
      <c r="C38" s="9">
        <v>47.9</v>
      </c>
      <c r="D38" s="13">
        <v>84.1</v>
      </c>
      <c r="E38" s="13">
        <v>68.2</v>
      </c>
      <c r="F38" s="31">
        <f t="shared" si="0"/>
        <v>75.574112734864315</v>
      </c>
      <c r="G38" s="114"/>
    </row>
    <row r="39" spans="1:7" ht="22.5">
      <c r="A39" s="5" t="s">
        <v>81</v>
      </c>
      <c r="B39" s="16" t="s">
        <v>82</v>
      </c>
      <c r="C39" s="9"/>
      <c r="D39" s="13">
        <v>0.1</v>
      </c>
      <c r="E39" s="13">
        <v>0.2</v>
      </c>
      <c r="F39" s="31"/>
      <c r="G39" s="112"/>
    </row>
    <row r="40" spans="1:7" ht="42">
      <c r="A40" s="3" t="s">
        <v>46</v>
      </c>
      <c r="B40" s="4" t="s">
        <v>47</v>
      </c>
      <c r="C40" s="8"/>
      <c r="D40" s="12">
        <f>D41</f>
        <v>471</v>
      </c>
      <c r="E40" s="12">
        <f>E41</f>
        <v>517.20000000000005</v>
      </c>
      <c r="F40" s="39"/>
      <c r="G40" s="32"/>
    </row>
    <row r="41" spans="1:7" ht="33.75">
      <c r="A41" s="5" t="s">
        <v>48</v>
      </c>
      <c r="B41" s="6" t="s">
        <v>49</v>
      </c>
      <c r="C41" s="9"/>
      <c r="D41" s="13">
        <v>471</v>
      </c>
      <c r="E41" s="13">
        <v>517.20000000000005</v>
      </c>
      <c r="F41" s="39"/>
      <c r="G41" s="32"/>
    </row>
    <row r="42" spans="1:7" ht="112.5">
      <c r="A42" s="3" t="s">
        <v>50</v>
      </c>
      <c r="B42" s="4" t="s">
        <v>51</v>
      </c>
      <c r="C42" s="12">
        <f>C43+C45+C44+C46</f>
        <v>3600</v>
      </c>
      <c r="D42" s="12">
        <f>D43+D45+D44+D46</f>
        <v>6145</v>
      </c>
      <c r="E42" s="12">
        <f>E43+E45+E44+E46</f>
        <v>6674</v>
      </c>
      <c r="F42" s="39">
        <f t="shared" si="0"/>
        <v>70.694444444444457</v>
      </c>
      <c r="G42" s="111" t="s">
        <v>319</v>
      </c>
    </row>
    <row r="43" spans="1:7" ht="103.9" customHeight="1">
      <c r="A43" s="5" t="s">
        <v>52</v>
      </c>
      <c r="B43" s="6" t="s">
        <v>53</v>
      </c>
      <c r="C43" s="9"/>
      <c r="D43" s="13">
        <v>965</v>
      </c>
      <c r="E43" s="13">
        <v>965.1</v>
      </c>
      <c r="F43" s="39"/>
      <c r="G43" s="111"/>
    </row>
    <row r="44" spans="1:7" ht="115.9" customHeight="1">
      <c r="A44" s="41" t="s">
        <v>128</v>
      </c>
      <c r="B44" s="44" t="s">
        <v>131</v>
      </c>
      <c r="C44" s="9">
        <v>3000</v>
      </c>
      <c r="D44" s="13">
        <v>2500</v>
      </c>
      <c r="E44" s="13">
        <v>3127.8</v>
      </c>
      <c r="F44" s="31">
        <f t="shared" si="0"/>
        <v>-16.666666666666671</v>
      </c>
      <c r="G44" s="111"/>
    </row>
    <row r="45" spans="1:7" ht="115.9" customHeight="1">
      <c r="A45" s="41" t="s">
        <v>129</v>
      </c>
      <c r="B45" s="47" t="s">
        <v>132</v>
      </c>
      <c r="C45" s="9">
        <v>600</v>
      </c>
      <c r="D45" s="13">
        <v>2300</v>
      </c>
      <c r="E45" s="13">
        <v>2067.6</v>
      </c>
      <c r="F45" s="31">
        <f t="shared" si="0"/>
        <v>283.33333333333331</v>
      </c>
      <c r="G45" s="111" t="s">
        <v>319</v>
      </c>
    </row>
    <row r="46" spans="1:7" ht="121.9" customHeight="1">
      <c r="A46" s="17" t="s">
        <v>83</v>
      </c>
      <c r="B46" s="48" t="s">
        <v>109</v>
      </c>
      <c r="C46" s="9"/>
      <c r="D46" s="13">
        <v>380</v>
      </c>
      <c r="E46" s="13">
        <v>513.5</v>
      </c>
      <c r="F46" s="31"/>
      <c r="G46" s="50"/>
    </row>
    <row r="47" spans="1:7" ht="27.75" customHeight="1">
      <c r="A47" s="3" t="s">
        <v>54</v>
      </c>
      <c r="B47" s="4" t="s">
        <v>55</v>
      </c>
      <c r="C47" s="8">
        <f>C48+C49+C50+C51+C54+C55+C56+C57+C58+C60+C61+C62+C63+C64+C52+C53+C59</f>
        <v>1654.3</v>
      </c>
      <c r="D47" s="8">
        <f>D48+D49+D50+D51+D54+D55+D56+D57+D58+D60+D61+D62+D63+D64+D52+D53+D59</f>
        <v>2374.5</v>
      </c>
      <c r="E47" s="8">
        <f>E48+E49+E50+E51+E54+E55+E56+E57+E58+E60+E61+E62+E63+E64+E52+E53+E59</f>
        <v>2891.1</v>
      </c>
      <c r="F47" s="39">
        <f t="shared" si="0"/>
        <v>43.535029922021408</v>
      </c>
      <c r="G47" s="40"/>
    </row>
    <row r="48" spans="1:7" ht="183.6" customHeight="1">
      <c r="A48" s="17" t="s">
        <v>84</v>
      </c>
      <c r="B48" s="51" t="s">
        <v>85</v>
      </c>
      <c r="C48" s="9">
        <v>0.6</v>
      </c>
      <c r="D48" s="13">
        <v>73.599999999999994</v>
      </c>
      <c r="E48" s="13">
        <v>80.7</v>
      </c>
      <c r="F48" s="31">
        <f t="shared" si="0"/>
        <v>12166.666666666666</v>
      </c>
      <c r="G48" s="113" t="s">
        <v>110</v>
      </c>
    </row>
    <row r="49" spans="1:7" ht="146.25">
      <c r="A49" s="17" t="s">
        <v>86</v>
      </c>
      <c r="B49" s="18" t="s">
        <v>87</v>
      </c>
      <c r="C49" s="9">
        <v>4.5</v>
      </c>
      <c r="D49" s="13">
        <v>343</v>
      </c>
      <c r="E49" s="13">
        <v>388.9</v>
      </c>
      <c r="F49" s="31">
        <f t="shared" si="0"/>
        <v>7522.2222222222226</v>
      </c>
      <c r="G49" s="121"/>
    </row>
    <row r="50" spans="1:7" ht="100.9" customHeight="1">
      <c r="A50" s="17" t="s">
        <v>88</v>
      </c>
      <c r="B50" s="51" t="s">
        <v>89</v>
      </c>
      <c r="C50" s="9">
        <v>2.2000000000000002</v>
      </c>
      <c r="D50" s="13">
        <v>57.2</v>
      </c>
      <c r="E50" s="13">
        <v>70.7</v>
      </c>
      <c r="F50" s="31">
        <f t="shared" si="0"/>
        <v>2500</v>
      </c>
      <c r="G50" s="121"/>
    </row>
    <row r="51" spans="1:7" ht="123.75">
      <c r="A51" s="17" t="s">
        <v>90</v>
      </c>
      <c r="B51" s="18" t="s">
        <v>91</v>
      </c>
      <c r="C51" s="9"/>
      <c r="D51" s="13">
        <v>514.1</v>
      </c>
      <c r="E51" s="13">
        <v>517</v>
      </c>
      <c r="F51" s="31"/>
      <c r="G51" s="121"/>
    </row>
    <row r="52" spans="1:7" ht="112.5">
      <c r="A52" s="36" t="s">
        <v>127</v>
      </c>
      <c r="B52" s="43" t="s">
        <v>135</v>
      </c>
      <c r="C52" s="9"/>
      <c r="D52" s="13">
        <v>9</v>
      </c>
      <c r="E52" s="13">
        <v>8</v>
      </c>
      <c r="F52" s="31"/>
      <c r="G52" s="121"/>
    </row>
    <row r="53" spans="1:7" ht="78.75">
      <c r="A53" s="36" t="s">
        <v>126</v>
      </c>
      <c r="B53" s="46" t="s">
        <v>136</v>
      </c>
      <c r="C53" s="9"/>
      <c r="D53" s="13">
        <v>20</v>
      </c>
      <c r="E53" s="13">
        <v>21</v>
      </c>
      <c r="F53" s="31"/>
      <c r="G53" s="121"/>
    </row>
    <row r="54" spans="1:7" ht="146.25">
      <c r="A54" s="36" t="s">
        <v>92</v>
      </c>
      <c r="B54" s="19" t="s">
        <v>93</v>
      </c>
      <c r="C54" s="37"/>
      <c r="D54" s="38">
        <v>178.4</v>
      </c>
      <c r="E54" s="38">
        <v>169.5</v>
      </c>
      <c r="F54" s="31"/>
      <c r="G54" s="121"/>
    </row>
    <row r="55" spans="1:7" ht="168.75">
      <c r="A55" s="17" t="s">
        <v>94</v>
      </c>
      <c r="B55" s="18" t="s">
        <v>95</v>
      </c>
      <c r="C55" s="9"/>
      <c r="D55" s="13">
        <v>64</v>
      </c>
      <c r="E55" s="13">
        <v>88</v>
      </c>
      <c r="F55" s="31"/>
      <c r="G55" s="121"/>
    </row>
    <row r="56" spans="1:7" ht="123.75">
      <c r="A56" s="42" t="s">
        <v>130</v>
      </c>
      <c r="B56" s="43" t="s">
        <v>134</v>
      </c>
      <c r="C56" s="9"/>
      <c r="D56" s="13">
        <v>4</v>
      </c>
      <c r="E56" s="13">
        <v>5.4</v>
      </c>
      <c r="F56" s="31"/>
      <c r="G56" s="121"/>
    </row>
    <row r="57" spans="1:7" ht="123.75">
      <c r="A57" s="17" t="s">
        <v>96</v>
      </c>
      <c r="B57" s="18" t="s">
        <v>97</v>
      </c>
      <c r="C57" s="9">
        <v>1</v>
      </c>
      <c r="D57" s="13">
        <v>112</v>
      </c>
      <c r="E57" s="13">
        <v>151.69999999999999</v>
      </c>
      <c r="F57" s="31">
        <f t="shared" si="0"/>
        <v>11100</v>
      </c>
      <c r="G57" s="121"/>
    </row>
    <row r="58" spans="1:7" ht="135">
      <c r="A58" s="17" t="s">
        <v>98</v>
      </c>
      <c r="B58" s="51" t="s">
        <v>99</v>
      </c>
      <c r="C58" s="9">
        <v>11</v>
      </c>
      <c r="D58" s="13">
        <v>319.7</v>
      </c>
      <c r="E58" s="13">
        <v>467.7</v>
      </c>
      <c r="F58" s="31">
        <f t="shared" si="0"/>
        <v>2806.3636363636365</v>
      </c>
      <c r="G58" s="121"/>
    </row>
    <row r="59" spans="1:7" ht="147.6" customHeight="1">
      <c r="A59" s="17" t="s">
        <v>125</v>
      </c>
      <c r="B59" s="45" t="s">
        <v>133</v>
      </c>
      <c r="C59" s="9"/>
      <c r="D59" s="13"/>
      <c r="E59" s="13">
        <v>30</v>
      </c>
      <c r="F59" s="31"/>
      <c r="G59" s="121"/>
    </row>
    <row r="60" spans="1:7" ht="101.25">
      <c r="A60" s="36" t="s">
        <v>100</v>
      </c>
      <c r="B60" s="35" t="s">
        <v>101</v>
      </c>
      <c r="C60" s="37"/>
      <c r="D60" s="38">
        <v>82.5</v>
      </c>
      <c r="E60" s="38">
        <v>84.7</v>
      </c>
      <c r="F60" s="31"/>
      <c r="G60" s="121"/>
    </row>
    <row r="61" spans="1:7" ht="67.5">
      <c r="A61" s="17" t="s">
        <v>102</v>
      </c>
      <c r="B61" s="18" t="s">
        <v>74</v>
      </c>
      <c r="C61" s="9"/>
      <c r="D61" s="13">
        <v>68</v>
      </c>
      <c r="E61" s="13">
        <v>259.7</v>
      </c>
      <c r="F61" s="31"/>
      <c r="G61" s="121"/>
    </row>
    <row r="62" spans="1:7" ht="90">
      <c r="A62" s="17" t="s">
        <v>103</v>
      </c>
      <c r="B62" s="16" t="s">
        <v>104</v>
      </c>
      <c r="C62" s="9">
        <v>1566</v>
      </c>
      <c r="D62" s="13">
        <v>435</v>
      </c>
      <c r="E62" s="13">
        <v>455</v>
      </c>
      <c r="F62" s="31">
        <f t="shared" si="0"/>
        <v>-72.222222222222229</v>
      </c>
      <c r="G62" s="121"/>
    </row>
    <row r="63" spans="1:7" ht="90">
      <c r="A63" s="17" t="s">
        <v>105</v>
      </c>
      <c r="B63" s="16" t="s">
        <v>106</v>
      </c>
      <c r="C63" s="9">
        <v>69</v>
      </c>
      <c r="D63" s="13">
        <v>10</v>
      </c>
      <c r="E63" s="13">
        <v>8.6999999999999993</v>
      </c>
      <c r="F63" s="31">
        <f t="shared" si="0"/>
        <v>-85.507246376811594</v>
      </c>
      <c r="G63" s="121"/>
    </row>
    <row r="64" spans="1:7" ht="123.75">
      <c r="A64" s="17" t="s">
        <v>107</v>
      </c>
      <c r="B64" s="20" t="s">
        <v>108</v>
      </c>
      <c r="C64" s="9"/>
      <c r="D64" s="13">
        <v>84</v>
      </c>
      <c r="E64" s="13">
        <v>84.4</v>
      </c>
      <c r="F64" s="31"/>
      <c r="G64" s="114"/>
    </row>
    <row r="65" spans="1:8" ht="20.25" customHeight="1">
      <c r="A65" s="3" t="s">
        <v>56</v>
      </c>
      <c r="B65" s="4" t="s">
        <v>57</v>
      </c>
      <c r="C65" s="12"/>
      <c r="D65" s="12">
        <f>D66+D67</f>
        <v>660</v>
      </c>
      <c r="E65" s="12">
        <f>E66+E67</f>
        <v>754</v>
      </c>
      <c r="F65" s="39"/>
      <c r="G65" s="33"/>
    </row>
    <row r="66" spans="1:8" ht="42" customHeight="1">
      <c r="A66" s="5" t="s">
        <v>61</v>
      </c>
      <c r="B66" s="6" t="s">
        <v>62</v>
      </c>
      <c r="C66" s="8"/>
      <c r="D66" s="12"/>
      <c r="E66" s="13">
        <v>89</v>
      </c>
      <c r="F66" s="39"/>
      <c r="G66" s="33"/>
    </row>
    <row r="67" spans="1:8" ht="26.25" customHeight="1">
      <c r="A67" s="5" t="s">
        <v>58</v>
      </c>
      <c r="B67" s="6" t="s">
        <v>59</v>
      </c>
      <c r="C67" s="34"/>
      <c r="D67" s="13">
        <v>660</v>
      </c>
      <c r="E67" s="13">
        <v>665</v>
      </c>
      <c r="F67" s="39"/>
      <c r="G67" s="33"/>
    </row>
    <row r="68" spans="1:8" ht="21.75">
      <c r="A68" s="64" t="s">
        <v>143</v>
      </c>
      <c r="B68" s="52" t="s">
        <v>144</v>
      </c>
      <c r="C68" s="70">
        <v>1077266.35405</v>
      </c>
      <c r="D68" s="70">
        <v>1357438.9452500001</v>
      </c>
      <c r="E68" s="71">
        <f>E69+E94+E98+E101</f>
        <v>1285241.6739899998</v>
      </c>
      <c r="F68" s="39">
        <f t="shared" ref="F68" si="2">D68*100/C68-100</f>
        <v>26.007736169117948</v>
      </c>
      <c r="G68" s="33"/>
      <c r="H68" s="108"/>
    </row>
    <row r="69" spans="1:8" ht="52.5">
      <c r="A69" s="65" t="s">
        <v>145</v>
      </c>
      <c r="B69" s="53" t="s">
        <v>146</v>
      </c>
      <c r="C69" s="72">
        <v>1077266.35405</v>
      </c>
      <c r="D69" s="72">
        <v>1351540.04525</v>
      </c>
      <c r="E69" s="73">
        <v>1279950.8730899999</v>
      </c>
      <c r="F69" s="39">
        <f>D69*100/C69-100</f>
        <v>25.460155714402831</v>
      </c>
      <c r="G69" s="33"/>
      <c r="H69" s="108"/>
    </row>
    <row r="70" spans="1:8" ht="21">
      <c r="A70" s="65" t="s">
        <v>147</v>
      </c>
      <c r="B70" s="54" t="s">
        <v>148</v>
      </c>
      <c r="C70" s="74">
        <v>95135.9</v>
      </c>
      <c r="D70" s="74">
        <v>109679.05351</v>
      </c>
      <c r="E70" s="75">
        <v>109679.05351</v>
      </c>
      <c r="F70" s="39">
        <f>D70*100/C70-100</f>
        <v>15.286714594595736</v>
      </c>
      <c r="G70" s="33"/>
      <c r="H70" s="108"/>
    </row>
    <row r="71" spans="1:8" ht="22.5">
      <c r="A71" s="66" t="s">
        <v>149</v>
      </c>
      <c r="B71" s="55" t="s">
        <v>150</v>
      </c>
      <c r="C71" s="76">
        <v>49843.4</v>
      </c>
      <c r="D71" s="76">
        <v>49843.4</v>
      </c>
      <c r="E71" s="77">
        <v>49843.4</v>
      </c>
      <c r="F71" s="31">
        <f t="shared" ref="F71:F106" si="3">D71*100/C71-100</f>
        <v>0</v>
      </c>
      <c r="G71" s="33"/>
      <c r="H71" s="108"/>
    </row>
    <row r="72" spans="1:8" ht="33.75">
      <c r="A72" s="66" t="s">
        <v>151</v>
      </c>
      <c r="B72" s="55" t="s">
        <v>152</v>
      </c>
      <c r="C72" s="76">
        <v>45292.5</v>
      </c>
      <c r="D72" s="76">
        <v>45292.5</v>
      </c>
      <c r="E72" s="77">
        <v>45292.5</v>
      </c>
      <c r="F72" s="31">
        <f t="shared" si="3"/>
        <v>0</v>
      </c>
      <c r="G72" s="33"/>
      <c r="H72" s="108"/>
    </row>
    <row r="73" spans="1:8" ht="22.5" customHeight="1">
      <c r="A73" s="66" t="s">
        <v>153</v>
      </c>
      <c r="B73" s="55" t="s">
        <v>154</v>
      </c>
      <c r="C73" s="78"/>
      <c r="D73" s="76">
        <v>14543.15351</v>
      </c>
      <c r="E73" s="77">
        <v>14543.15351</v>
      </c>
      <c r="F73" s="39"/>
      <c r="G73" s="82" t="s">
        <v>219</v>
      </c>
      <c r="H73" s="108"/>
    </row>
    <row r="74" spans="1:8" ht="31.5">
      <c r="A74" s="65" t="s">
        <v>155</v>
      </c>
      <c r="B74" s="54" t="s">
        <v>156</v>
      </c>
      <c r="C74" s="79">
        <f>C75+C76+C77+C80+C81</f>
        <v>236243.99205</v>
      </c>
      <c r="D74" s="74">
        <v>491073.51452999999</v>
      </c>
      <c r="E74" s="75">
        <f>E75+E76+E77+E78+E79+E80+E81</f>
        <v>421483.07405</v>
      </c>
      <c r="F74" s="39">
        <f t="shared" si="3"/>
        <v>107.86709125117835</v>
      </c>
      <c r="G74" s="83"/>
      <c r="H74" s="108"/>
    </row>
    <row r="75" spans="1:8" ht="146.25">
      <c r="A75" s="66" t="s">
        <v>157</v>
      </c>
      <c r="B75" s="55" t="s">
        <v>158</v>
      </c>
      <c r="C75" s="76">
        <v>52622.421369999996</v>
      </c>
      <c r="D75" s="76">
        <v>232315.71239999999</v>
      </c>
      <c r="E75" s="77">
        <v>165210.6</v>
      </c>
      <c r="F75" s="31">
        <f t="shared" si="3"/>
        <v>341.4766678380995</v>
      </c>
      <c r="G75" s="113" t="s">
        <v>219</v>
      </c>
      <c r="H75" s="108"/>
    </row>
    <row r="76" spans="1:8" ht="112.5">
      <c r="A76" s="66" t="s">
        <v>159</v>
      </c>
      <c r="B76" s="55" t="s">
        <v>160</v>
      </c>
      <c r="C76" s="76">
        <v>2215.68091</v>
      </c>
      <c r="D76" s="76">
        <v>9175.3975300000002</v>
      </c>
      <c r="E76" s="77">
        <v>9175.3975300000002</v>
      </c>
      <c r="F76" s="31">
        <f t="shared" si="3"/>
        <v>314.11186460057553</v>
      </c>
      <c r="G76" s="114"/>
      <c r="H76" s="108"/>
    </row>
    <row r="77" spans="1:8" ht="67.5">
      <c r="A77" s="66" t="s">
        <v>161</v>
      </c>
      <c r="B77" s="55" t="s">
        <v>162</v>
      </c>
      <c r="C77" s="76">
        <v>14801.7</v>
      </c>
      <c r="D77" s="76">
        <v>14801.7</v>
      </c>
      <c r="E77" s="77">
        <v>14801.7</v>
      </c>
      <c r="F77" s="31">
        <f t="shared" si="3"/>
        <v>0</v>
      </c>
      <c r="G77" s="60"/>
      <c r="H77" s="108"/>
    </row>
    <row r="78" spans="1:8" ht="56.25" customHeight="1">
      <c r="A78" s="66" t="s">
        <v>163</v>
      </c>
      <c r="B78" s="55" t="s">
        <v>164</v>
      </c>
      <c r="C78" s="78"/>
      <c r="D78" s="76">
        <v>814.33356000000003</v>
      </c>
      <c r="E78" s="77">
        <v>814.33356000000003</v>
      </c>
      <c r="F78" s="31"/>
      <c r="G78" s="119" t="s">
        <v>220</v>
      </c>
      <c r="H78" s="108"/>
    </row>
    <row r="79" spans="1:8" ht="33.75">
      <c r="A79" s="67" t="s">
        <v>218</v>
      </c>
      <c r="B79" s="69" t="s">
        <v>217</v>
      </c>
      <c r="C79" s="78"/>
      <c r="D79" s="76">
        <v>785.99229000000003</v>
      </c>
      <c r="E79" s="77">
        <v>785.99229000000003</v>
      </c>
      <c r="F79" s="31"/>
      <c r="G79" s="120"/>
      <c r="H79" s="108"/>
    </row>
    <row r="80" spans="1:8" ht="22.5">
      <c r="A80" s="66" t="s">
        <v>165</v>
      </c>
      <c r="B80" s="55" t="s">
        <v>166</v>
      </c>
      <c r="C80" s="76">
        <v>27423.83914</v>
      </c>
      <c r="D80" s="76">
        <v>26951.88162</v>
      </c>
      <c r="E80" s="77">
        <v>26951.88162</v>
      </c>
      <c r="F80" s="31">
        <f t="shared" si="3"/>
        <v>-1.7209753805462213</v>
      </c>
      <c r="G80" s="60"/>
      <c r="H80" s="108"/>
    </row>
    <row r="81" spans="1:8" ht="22.5" customHeight="1">
      <c r="A81" s="66" t="s">
        <v>167</v>
      </c>
      <c r="B81" s="55" t="s">
        <v>168</v>
      </c>
      <c r="C81" s="76">
        <v>139180.35063</v>
      </c>
      <c r="D81" s="76">
        <v>206228.49713</v>
      </c>
      <c r="E81" s="77">
        <v>203743.16905</v>
      </c>
      <c r="F81" s="31">
        <f t="shared" si="3"/>
        <v>48.173572057051501</v>
      </c>
      <c r="G81" s="85" t="s">
        <v>219</v>
      </c>
      <c r="H81" s="108"/>
    </row>
    <row r="82" spans="1:8" ht="21">
      <c r="A82" s="65" t="s">
        <v>169</v>
      </c>
      <c r="B82" s="54" t="s">
        <v>170</v>
      </c>
      <c r="C82" s="74">
        <v>722005.56200000003</v>
      </c>
      <c r="D82" s="74">
        <v>726307.99231999996</v>
      </c>
      <c r="E82" s="75">
        <v>724309.20455999998</v>
      </c>
      <c r="F82" s="39">
        <f t="shared" si="3"/>
        <v>0.59589988587926257</v>
      </c>
      <c r="G82" s="84"/>
      <c r="H82" s="108"/>
    </row>
    <row r="83" spans="1:8" ht="45">
      <c r="A83" s="66" t="s">
        <v>171</v>
      </c>
      <c r="B83" s="55" t="s">
        <v>172</v>
      </c>
      <c r="C83" s="76">
        <v>42797.402999999998</v>
      </c>
      <c r="D83" s="76">
        <v>48164.279320000001</v>
      </c>
      <c r="E83" s="77">
        <v>46301.55932</v>
      </c>
      <c r="F83" s="31">
        <f t="shared" si="3"/>
        <v>12.540191562558135</v>
      </c>
      <c r="G83" s="113" t="s">
        <v>219</v>
      </c>
      <c r="H83" s="108"/>
    </row>
    <row r="84" spans="1:8" ht="101.25">
      <c r="A84" s="66" t="s">
        <v>173</v>
      </c>
      <c r="B84" s="55" t="s">
        <v>174</v>
      </c>
      <c r="C84" s="76">
        <v>9139.9</v>
      </c>
      <c r="D84" s="76">
        <v>10313.9</v>
      </c>
      <c r="E84" s="77">
        <v>10313.9</v>
      </c>
      <c r="F84" s="31">
        <f t="shared" si="3"/>
        <v>12.84477948336415</v>
      </c>
      <c r="G84" s="114"/>
      <c r="H84" s="108"/>
    </row>
    <row r="85" spans="1:8" ht="90">
      <c r="A85" s="66" t="s">
        <v>175</v>
      </c>
      <c r="B85" s="55" t="s">
        <v>176</v>
      </c>
      <c r="C85" s="76">
        <v>11956.485000000001</v>
      </c>
      <c r="D85" s="76">
        <v>11956.485000000001</v>
      </c>
      <c r="E85" s="77">
        <v>11956.485000000001</v>
      </c>
      <c r="F85" s="31">
        <f t="shared" si="3"/>
        <v>0</v>
      </c>
      <c r="G85" s="60"/>
      <c r="H85" s="108"/>
    </row>
    <row r="86" spans="1:8" ht="67.5">
      <c r="A86" s="66" t="s">
        <v>177</v>
      </c>
      <c r="B86" s="55" t="s">
        <v>178</v>
      </c>
      <c r="C86" s="76">
        <v>2.0179999999999998</v>
      </c>
      <c r="D86" s="76">
        <v>13.4</v>
      </c>
      <c r="E86" s="77">
        <v>2.0179999999999998</v>
      </c>
      <c r="F86" s="31">
        <f t="shared" si="3"/>
        <v>564.02378592666014</v>
      </c>
      <c r="G86" s="60"/>
      <c r="H86" s="108"/>
    </row>
    <row r="87" spans="1:8" ht="67.5">
      <c r="A87" s="66" t="s">
        <v>179</v>
      </c>
      <c r="B87" s="55" t="s">
        <v>180</v>
      </c>
      <c r="C87" s="76">
        <v>834.49800000000005</v>
      </c>
      <c r="D87" s="76">
        <v>857.03399999999999</v>
      </c>
      <c r="E87" s="77">
        <v>857.03399999999999</v>
      </c>
      <c r="F87" s="31">
        <f t="shared" si="3"/>
        <v>2.7005457173054879</v>
      </c>
      <c r="G87" s="113" t="s">
        <v>221</v>
      </c>
      <c r="H87" s="108"/>
    </row>
    <row r="88" spans="1:8" ht="90">
      <c r="A88" s="66" t="s">
        <v>181</v>
      </c>
      <c r="B88" s="55" t="s">
        <v>182</v>
      </c>
      <c r="C88" s="76">
        <v>834.49800000000005</v>
      </c>
      <c r="D88" s="76">
        <v>857.03399999999999</v>
      </c>
      <c r="E88" s="77">
        <v>857.03399999999999</v>
      </c>
      <c r="F88" s="31">
        <f t="shared" si="3"/>
        <v>2.7005457173054879</v>
      </c>
      <c r="G88" s="114"/>
      <c r="H88" s="108"/>
    </row>
    <row r="89" spans="1:8" ht="33.75">
      <c r="A89" s="66" t="s">
        <v>183</v>
      </c>
      <c r="B89" s="55" t="s">
        <v>184</v>
      </c>
      <c r="C89" s="76">
        <v>401.26</v>
      </c>
      <c r="D89" s="76">
        <v>401.26</v>
      </c>
      <c r="E89" s="77">
        <v>276.57423999999997</v>
      </c>
      <c r="F89" s="31">
        <f t="shared" si="3"/>
        <v>0</v>
      </c>
      <c r="G89" s="86"/>
      <c r="H89" s="108"/>
    </row>
    <row r="90" spans="1:8" ht="22.5">
      <c r="A90" s="66" t="s">
        <v>185</v>
      </c>
      <c r="B90" s="55" t="s">
        <v>186</v>
      </c>
      <c r="C90" s="76">
        <v>656039.5</v>
      </c>
      <c r="D90" s="76">
        <v>653744.6</v>
      </c>
      <c r="E90" s="77">
        <v>653744.6</v>
      </c>
      <c r="F90" s="31">
        <f t="shared" si="3"/>
        <v>-0.3498112537430984</v>
      </c>
      <c r="G90" s="60"/>
      <c r="H90" s="108"/>
    </row>
    <row r="91" spans="1:8" ht="21">
      <c r="A91" s="65" t="s">
        <v>187</v>
      </c>
      <c r="B91" s="54" t="s">
        <v>188</v>
      </c>
      <c r="C91" s="74">
        <v>23880.9</v>
      </c>
      <c r="D91" s="74">
        <v>24479.48489</v>
      </c>
      <c r="E91" s="75">
        <v>24479.48489</v>
      </c>
      <c r="F91" s="39">
        <f t="shared" si="3"/>
        <v>2.5065424251179707</v>
      </c>
      <c r="G91" s="60"/>
      <c r="H91" s="108"/>
    </row>
    <row r="92" spans="1:8" ht="78.75">
      <c r="A92" s="66" t="s">
        <v>189</v>
      </c>
      <c r="B92" s="55" t="s">
        <v>190</v>
      </c>
      <c r="C92" s="76"/>
      <c r="D92" s="76">
        <v>598.58488999999997</v>
      </c>
      <c r="E92" s="77">
        <v>598.58488999999997</v>
      </c>
      <c r="F92" s="39"/>
      <c r="G92" s="87" t="s">
        <v>222</v>
      </c>
      <c r="H92" s="108"/>
    </row>
    <row r="93" spans="1:8" ht="78.75">
      <c r="A93" s="66" t="s">
        <v>191</v>
      </c>
      <c r="B93" s="55" t="s">
        <v>192</v>
      </c>
      <c r="C93" s="76">
        <v>23880.9</v>
      </c>
      <c r="D93" s="76">
        <v>23880.9</v>
      </c>
      <c r="E93" s="77">
        <v>23880.9</v>
      </c>
      <c r="F93" s="39">
        <f t="shared" si="3"/>
        <v>0</v>
      </c>
      <c r="G93" s="60"/>
      <c r="H93" s="108"/>
    </row>
    <row r="94" spans="1:8" ht="21">
      <c r="A94" s="65" t="s">
        <v>193</v>
      </c>
      <c r="B94" s="53" t="s">
        <v>194</v>
      </c>
      <c r="C94" s="80"/>
      <c r="D94" s="72">
        <v>5898.9</v>
      </c>
      <c r="E94" s="73">
        <v>5698.9</v>
      </c>
      <c r="F94" s="39"/>
      <c r="G94" s="115" t="s">
        <v>223</v>
      </c>
      <c r="H94" s="108"/>
    </row>
    <row r="95" spans="1:8" ht="31.5">
      <c r="A95" s="65" t="s">
        <v>195</v>
      </c>
      <c r="B95" s="54" t="s">
        <v>196</v>
      </c>
      <c r="C95" s="79"/>
      <c r="D95" s="74">
        <v>5898.9</v>
      </c>
      <c r="E95" s="75">
        <v>5698.9</v>
      </c>
      <c r="F95" s="39"/>
      <c r="G95" s="116"/>
      <c r="H95" s="108"/>
    </row>
    <row r="96" spans="1:8" ht="90">
      <c r="A96" s="66" t="s">
        <v>197</v>
      </c>
      <c r="B96" s="55" t="s">
        <v>198</v>
      </c>
      <c r="C96" s="78"/>
      <c r="D96" s="76">
        <v>1.7</v>
      </c>
      <c r="E96" s="77">
        <v>1.7</v>
      </c>
      <c r="F96" s="39"/>
      <c r="G96" s="116"/>
      <c r="H96" s="108"/>
    </row>
    <row r="97" spans="1:8" ht="22.5">
      <c r="A97" s="66" t="s">
        <v>199</v>
      </c>
      <c r="B97" s="55" t="s">
        <v>196</v>
      </c>
      <c r="C97" s="78"/>
      <c r="D97" s="76">
        <v>5897.2</v>
      </c>
      <c r="E97" s="77">
        <v>5697.2</v>
      </c>
      <c r="F97" s="39"/>
      <c r="G97" s="117"/>
      <c r="H97" s="108"/>
    </row>
    <row r="98" spans="1:8" ht="94.5">
      <c r="A98" s="65" t="s">
        <v>200</v>
      </c>
      <c r="B98" s="53" t="s">
        <v>201</v>
      </c>
      <c r="C98" s="80"/>
      <c r="D98" s="72">
        <v>0</v>
      </c>
      <c r="E98" s="73">
        <v>466.82828000000001</v>
      </c>
      <c r="F98" s="39"/>
      <c r="G98" s="60"/>
      <c r="H98" s="108"/>
    </row>
    <row r="99" spans="1:8" ht="105">
      <c r="A99" s="65" t="s">
        <v>202</v>
      </c>
      <c r="B99" s="54" t="s">
        <v>203</v>
      </c>
      <c r="C99" s="79"/>
      <c r="D99" s="74">
        <v>0</v>
      </c>
      <c r="E99" s="75">
        <v>466.82828000000001</v>
      </c>
      <c r="F99" s="39"/>
      <c r="G99" s="60"/>
      <c r="H99" s="108"/>
    </row>
    <row r="100" spans="1:8" ht="101.25">
      <c r="A100" s="66" t="s">
        <v>204</v>
      </c>
      <c r="B100" s="55" t="s">
        <v>205</v>
      </c>
      <c r="C100" s="78"/>
      <c r="D100" s="76">
        <v>0</v>
      </c>
      <c r="E100" s="77">
        <v>466.82828000000001</v>
      </c>
      <c r="F100" s="39"/>
      <c r="G100" s="60"/>
      <c r="H100" s="108"/>
    </row>
    <row r="101" spans="1:8" ht="63">
      <c r="A101" s="65" t="s">
        <v>206</v>
      </c>
      <c r="B101" s="53" t="s">
        <v>207</v>
      </c>
      <c r="C101" s="80"/>
      <c r="D101" s="72">
        <v>0</v>
      </c>
      <c r="E101" s="73">
        <v>-874.92737999999997</v>
      </c>
      <c r="F101" s="39"/>
      <c r="G101" s="115" t="s">
        <v>224</v>
      </c>
      <c r="H101" s="108"/>
    </row>
    <row r="102" spans="1:8" ht="63">
      <c r="A102" s="65" t="s">
        <v>208</v>
      </c>
      <c r="B102" s="54" t="s">
        <v>209</v>
      </c>
      <c r="C102" s="79"/>
      <c r="D102" s="74">
        <v>0</v>
      </c>
      <c r="E102" s="75">
        <v>-874.92737999999997</v>
      </c>
      <c r="F102" s="39"/>
      <c r="G102" s="116"/>
    </row>
    <row r="103" spans="1:8" ht="67.5">
      <c r="A103" s="66" t="s">
        <v>210</v>
      </c>
      <c r="B103" s="55" t="s">
        <v>211</v>
      </c>
      <c r="C103" s="78"/>
      <c r="D103" s="76"/>
      <c r="E103" s="77"/>
      <c r="F103" s="39"/>
      <c r="G103" s="116"/>
    </row>
    <row r="104" spans="1:8" ht="67.5">
      <c r="A104" s="66" t="s">
        <v>212</v>
      </c>
      <c r="B104" s="55" t="s">
        <v>213</v>
      </c>
      <c r="C104" s="78"/>
      <c r="D104" s="81"/>
      <c r="E104" s="81"/>
      <c r="F104" s="39"/>
      <c r="G104" s="116"/>
    </row>
    <row r="105" spans="1:8" ht="56.25">
      <c r="A105" s="66" t="s">
        <v>214</v>
      </c>
      <c r="B105" s="55" t="s">
        <v>215</v>
      </c>
      <c r="C105" s="56"/>
      <c r="D105" s="58">
        <v>0</v>
      </c>
      <c r="E105" s="59">
        <v>-874.92737999999997</v>
      </c>
      <c r="F105" s="39"/>
      <c r="G105" s="117"/>
    </row>
    <row r="106" spans="1:8">
      <c r="A106" s="68" t="s">
        <v>216</v>
      </c>
      <c r="B106" s="63"/>
      <c r="C106" s="57">
        <f>C68+C4</f>
        <v>1414040.4540500001</v>
      </c>
      <c r="D106" s="61">
        <v>1714639.2552499999</v>
      </c>
      <c r="E106" s="62">
        <v>1643084.3</v>
      </c>
      <c r="F106" s="39">
        <f t="shared" si="3"/>
        <v>21.258147200742741</v>
      </c>
      <c r="G106" s="60"/>
    </row>
  </sheetData>
  <mergeCells count="13">
    <mergeCell ref="G87:G88"/>
    <mergeCell ref="G94:G97"/>
    <mergeCell ref="G101:G105"/>
    <mergeCell ref="A1:G1"/>
    <mergeCell ref="G75:G76"/>
    <mergeCell ref="G78:G79"/>
    <mergeCell ref="G83:G84"/>
    <mergeCell ref="G48:G64"/>
    <mergeCell ref="G17:G19"/>
    <mergeCell ref="G11:G15"/>
    <mergeCell ref="G35:G38"/>
    <mergeCell ref="G29:G30"/>
    <mergeCell ref="G6:G10"/>
  </mergeCells>
  <pageMargins left="0.59055118110236227" right="0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L10" sqref="L10"/>
    </sheetView>
  </sheetViews>
  <sheetFormatPr defaultRowHeight="12.75"/>
  <cols>
    <col min="2" max="2" width="40.28515625" customWidth="1"/>
    <col min="3" max="3" width="12.42578125" customWidth="1"/>
    <col min="4" max="4" width="11.85546875" customWidth="1"/>
    <col min="5" max="5" width="9.140625" customWidth="1"/>
    <col min="6" max="6" width="11" customWidth="1"/>
    <col min="7" max="7" width="22.7109375" customWidth="1"/>
  </cols>
  <sheetData>
    <row r="1" spans="1:9" ht="42.75" customHeight="1">
      <c r="A1" s="118" t="s">
        <v>306</v>
      </c>
      <c r="B1" s="118"/>
      <c r="C1" s="118"/>
      <c r="D1" s="118"/>
      <c r="E1" s="118"/>
      <c r="F1" s="118"/>
      <c r="G1" s="118"/>
    </row>
    <row r="3" spans="1:9" ht="64.5" customHeight="1">
      <c r="A3" s="88" t="s">
        <v>300</v>
      </c>
      <c r="B3" s="88" t="s">
        <v>301</v>
      </c>
      <c r="C3" s="89" t="s">
        <v>302</v>
      </c>
      <c r="D3" s="89" t="s">
        <v>303</v>
      </c>
      <c r="E3" s="89" t="s">
        <v>304</v>
      </c>
      <c r="F3" s="89" t="s">
        <v>305</v>
      </c>
      <c r="G3" s="89" t="s">
        <v>63</v>
      </c>
    </row>
    <row r="4" spans="1:9">
      <c r="A4" s="90" t="s">
        <v>227</v>
      </c>
      <c r="B4" s="91" t="s">
        <v>228</v>
      </c>
      <c r="C4" s="99">
        <v>122175.6915</v>
      </c>
      <c r="D4" s="99">
        <v>130618.04580000001</v>
      </c>
      <c r="E4" s="100">
        <v>118722.6876</v>
      </c>
      <c r="F4" s="98">
        <f>D4*100/C4-100</f>
        <v>6.9100114731087956</v>
      </c>
      <c r="G4" s="92"/>
    </row>
    <row r="5" spans="1:9" ht="38.25">
      <c r="A5" s="93" t="s">
        <v>229</v>
      </c>
      <c r="B5" s="94" t="s">
        <v>230</v>
      </c>
      <c r="C5" s="101">
        <v>3818.4322999999999</v>
      </c>
      <c r="D5" s="101">
        <v>3676.4034999999999</v>
      </c>
      <c r="E5" s="102">
        <v>3657.1203999999998</v>
      </c>
      <c r="F5" s="97">
        <f>D5*100/C5-100</f>
        <v>-3.7195578929080426</v>
      </c>
      <c r="G5" s="92"/>
    </row>
    <row r="6" spans="1:9" ht="51">
      <c r="A6" s="93" t="s">
        <v>231</v>
      </c>
      <c r="B6" s="94" t="s">
        <v>232</v>
      </c>
      <c r="C6" s="101">
        <v>150</v>
      </c>
      <c r="D6" s="101">
        <v>150</v>
      </c>
      <c r="E6" s="102">
        <v>142.6808</v>
      </c>
      <c r="F6" s="97">
        <f t="shared" ref="F6:F40" si="0">D6*100/C6-100</f>
        <v>0</v>
      </c>
      <c r="G6" s="92"/>
    </row>
    <row r="7" spans="1:9" ht="51">
      <c r="A7" s="93" t="s">
        <v>233</v>
      </c>
      <c r="B7" s="94" t="s">
        <v>234</v>
      </c>
      <c r="C7" s="101">
        <v>77494.496100000004</v>
      </c>
      <c r="D7" s="101">
        <v>77042.111799999999</v>
      </c>
      <c r="E7" s="102">
        <v>74141.741699999999</v>
      </c>
      <c r="F7" s="97">
        <f t="shared" si="0"/>
        <v>-0.58376313514736466</v>
      </c>
      <c r="G7" s="92"/>
    </row>
    <row r="8" spans="1:9">
      <c r="A8" s="93" t="s">
        <v>235</v>
      </c>
      <c r="B8" s="94" t="s">
        <v>236</v>
      </c>
      <c r="C8" s="101">
        <v>2.0179999999999998</v>
      </c>
      <c r="D8" s="101">
        <v>13.4</v>
      </c>
      <c r="E8" s="102">
        <v>2.0179999999999998</v>
      </c>
      <c r="F8" s="97">
        <f t="shared" si="0"/>
        <v>564.02378592666014</v>
      </c>
      <c r="G8" s="92"/>
    </row>
    <row r="9" spans="1:9" ht="38.25">
      <c r="A9" s="93" t="s">
        <v>237</v>
      </c>
      <c r="B9" s="94" t="s">
        <v>238</v>
      </c>
      <c r="C9" s="101">
        <v>14568.9</v>
      </c>
      <c r="D9" s="101">
        <v>17961.422900000001</v>
      </c>
      <c r="E9" s="102">
        <v>17670.781500000001</v>
      </c>
      <c r="F9" s="97">
        <f t="shared" si="0"/>
        <v>23.286060718379574</v>
      </c>
      <c r="G9" s="106" t="s">
        <v>315</v>
      </c>
    </row>
    <row r="10" spans="1:9">
      <c r="A10" s="93" t="s">
        <v>239</v>
      </c>
      <c r="B10" s="94" t="s">
        <v>240</v>
      </c>
      <c r="C10" s="101">
        <v>700</v>
      </c>
      <c r="D10" s="101">
        <v>412.99200000000002</v>
      </c>
      <c r="E10" s="102">
        <v>0</v>
      </c>
      <c r="F10" s="97">
        <f t="shared" si="0"/>
        <v>-41.001142857142852</v>
      </c>
      <c r="G10" s="92"/>
    </row>
    <row r="11" spans="1:9" ht="102">
      <c r="A11" s="93" t="s">
        <v>241</v>
      </c>
      <c r="B11" s="94" t="s">
        <v>242</v>
      </c>
      <c r="C11" s="101">
        <v>25441.845099999999</v>
      </c>
      <c r="D11" s="101">
        <v>31361.7156</v>
      </c>
      <c r="E11" s="102">
        <v>23108.3452</v>
      </c>
      <c r="F11" s="97">
        <f t="shared" si="0"/>
        <v>23.268243622786628</v>
      </c>
      <c r="G11" s="105" t="s">
        <v>307</v>
      </c>
    </row>
    <row r="12" spans="1:9" ht="25.5">
      <c r="A12" s="90" t="s">
        <v>243</v>
      </c>
      <c r="B12" s="91" t="s">
        <v>244</v>
      </c>
      <c r="C12" s="99">
        <v>330</v>
      </c>
      <c r="D12" s="99">
        <v>685.49270000000001</v>
      </c>
      <c r="E12" s="100">
        <v>283.80380000000002</v>
      </c>
      <c r="F12" s="98">
        <f t="shared" si="0"/>
        <v>107.72506060606062</v>
      </c>
      <c r="G12" s="92"/>
    </row>
    <row r="13" spans="1:9" ht="39.75" customHeight="1">
      <c r="A13" s="93" t="s">
        <v>245</v>
      </c>
      <c r="B13" s="94" t="s">
        <v>246</v>
      </c>
      <c r="C13" s="101">
        <v>330</v>
      </c>
      <c r="D13" s="101">
        <v>685.49270000000001</v>
      </c>
      <c r="E13" s="102">
        <v>283.80380000000002</v>
      </c>
      <c r="F13" s="97">
        <f t="shared" si="0"/>
        <v>107.72506060606062</v>
      </c>
      <c r="G13" s="107" t="s">
        <v>308</v>
      </c>
    </row>
    <row r="14" spans="1:9">
      <c r="A14" s="90" t="s">
        <v>247</v>
      </c>
      <c r="B14" s="91" t="s">
        <v>248</v>
      </c>
      <c r="C14" s="99">
        <v>57883.662499999999</v>
      </c>
      <c r="D14" s="99">
        <v>89581.03</v>
      </c>
      <c r="E14" s="100">
        <v>85653.958199999994</v>
      </c>
      <c r="F14" s="98">
        <f t="shared" si="0"/>
        <v>54.760473216427869</v>
      </c>
      <c r="G14" s="92"/>
    </row>
    <row r="15" spans="1:9" ht="89.25">
      <c r="A15" s="93" t="s">
        <v>249</v>
      </c>
      <c r="B15" s="94" t="s">
        <v>250</v>
      </c>
      <c r="C15" s="101">
        <v>38138.800000000003</v>
      </c>
      <c r="D15" s="101">
        <v>64632.9781</v>
      </c>
      <c r="E15" s="102">
        <v>62597.599499999997</v>
      </c>
      <c r="F15" s="97">
        <f t="shared" si="0"/>
        <v>69.467781104806619</v>
      </c>
      <c r="G15" s="105" t="s">
        <v>309</v>
      </c>
      <c r="I15" s="108"/>
    </row>
    <row r="16" spans="1:9" ht="38.25">
      <c r="A16" s="93" t="s">
        <v>251</v>
      </c>
      <c r="B16" s="94" t="s">
        <v>252</v>
      </c>
      <c r="C16" s="101">
        <v>19744.862499999999</v>
      </c>
      <c r="D16" s="101">
        <v>24948.051899999999</v>
      </c>
      <c r="E16" s="102">
        <v>23056.358700000001</v>
      </c>
      <c r="F16" s="97">
        <f t="shared" si="0"/>
        <v>26.352117671115721</v>
      </c>
      <c r="G16" s="107" t="s">
        <v>308</v>
      </c>
    </row>
    <row r="17" spans="1:7" ht="15.75" customHeight="1">
      <c r="A17" s="90" t="s">
        <v>253</v>
      </c>
      <c r="B17" s="91" t="s">
        <v>254</v>
      </c>
      <c r="C17" s="99">
        <v>67579.707500000004</v>
      </c>
      <c r="D17" s="99">
        <v>274966.07750000001</v>
      </c>
      <c r="E17" s="100">
        <v>64353.065300000002</v>
      </c>
      <c r="F17" s="98">
        <f t="shared" si="0"/>
        <v>306.87669075809475</v>
      </c>
      <c r="G17" s="92"/>
    </row>
    <row r="18" spans="1:7" ht="76.5">
      <c r="A18" s="93" t="s">
        <v>255</v>
      </c>
      <c r="B18" s="94" t="s">
        <v>256</v>
      </c>
      <c r="C18" s="101">
        <v>57007.022499999999</v>
      </c>
      <c r="D18" s="101">
        <v>256844.73180000001</v>
      </c>
      <c r="E18" s="102">
        <v>49683.886200000001</v>
      </c>
      <c r="F18" s="97">
        <f t="shared" si="0"/>
        <v>350.54928416933194</v>
      </c>
      <c r="G18" s="105" t="s">
        <v>310</v>
      </c>
    </row>
    <row r="19" spans="1:7">
      <c r="A19" s="93" t="s">
        <v>257</v>
      </c>
      <c r="B19" s="94" t="s">
        <v>258</v>
      </c>
      <c r="C19" s="101">
        <v>9910</v>
      </c>
      <c r="D19" s="101">
        <v>12227.6162</v>
      </c>
      <c r="E19" s="102">
        <v>9232.9346000000005</v>
      </c>
      <c r="F19" s="97">
        <f t="shared" si="0"/>
        <v>23.386641775983861</v>
      </c>
      <c r="G19" s="92"/>
    </row>
    <row r="20" spans="1:7" ht="102">
      <c r="A20" s="93" t="s">
        <v>259</v>
      </c>
      <c r="B20" s="94" t="s">
        <v>260</v>
      </c>
      <c r="C20" s="101">
        <v>662.68499999999995</v>
      </c>
      <c r="D20" s="101">
        <v>5893.7295000000004</v>
      </c>
      <c r="E20" s="102">
        <v>5436.2444999999998</v>
      </c>
      <c r="F20" s="97">
        <f t="shared" si="0"/>
        <v>789.37119445890596</v>
      </c>
      <c r="G20" s="106" t="s">
        <v>311</v>
      </c>
    </row>
    <row r="21" spans="1:7">
      <c r="A21" s="90" t="s">
        <v>261</v>
      </c>
      <c r="B21" s="91" t="s">
        <v>262</v>
      </c>
      <c r="C21" s="99">
        <v>946811.39359999995</v>
      </c>
      <c r="D21" s="99">
        <v>1009161.7228</v>
      </c>
      <c r="E21" s="100">
        <v>1003236.5456</v>
      </c>
      <c r="F21" s="98">
        <f t="shared" si="0"/>
        <v>6.5852956165778096</v>
      </c>
      <c r="G21" s="92"/>
    </row>
    <row r="22" spans="1:7">
      <c r="A22" s="93" t="s">
        <v>263</v>
      </c>
      <c r="B22" s="94" t="s">
        <v>264</v>
      </c>
      <c r="C22" s="101">
        <v>250712.69380000001</v>
      </c>
      <c r="D22" s="101">
        <v>267178.43449999997</v>
      </c>
      <c r="E22" s="102">
        <v>265506.31199999998</v>
      </c>
      <c r="F22" s="97">
        <f t="shared" si="0"/>
        <v>6.5675736040453927</v>
      </c>
      <c r="G22" s="122" t="s">
        <v>312</v>
      </c>
    </row>
    <row r="23" spans="1:7">
      <c r="A23" s="93" t="s">
        <v>265</v>
      </c>
      <c r="B23" s="94" t="s">
        <v>266</v>
      </c>
      <c r="C23" s="101">
        <v>534193.63049999997</v>
      </c>
      <c r="D23" s="101">
        <v>578742.37190000003</v>
      </c>
      <c r="E23" s="102">
        <v>575817.93740000005</v>
      </c>
      <c r="F23" s="97">
        <f t="shared" si="0"/>
        <v>8.3394370236692765</v>
      </c>
      <c r="G23" s="123"/>
    </row>
    <row r="24" spans="1:7">
      <c r="A24" s="93" t="s">
        <v>267</v>
      </c>
      <c r="B24" s="94" t="s">
        <v>268</v>
      </c>
      <c r="C24" s="101">
        <v>117037.875</v>
      </c>
      <c r="D24" s="101">
        <v>117546.1002</v>
      </c>
      <c r="E24" s="102">
        <v>116862.57399999999</v>
      </c>
      <c r="F24" s="97">
        <f t="shared" si="0"/>
        <v>0.43423994155737944</v>
      </c>
      <c r="G24" s="92"/>
    </row>
    <row r="25" spans="1:7">
      <c r="A25" s="93" t="s">
        <v>269</v>
      </c>
      <c r="B25" s="94" t="s">
        <v>270</v>
      </c>
      <c r="C25" s="101">
        <v>2028.9</v>
      </c>
      <c r="D25" s="101">
        <v>2243.7669999999998</v>
      </c>
      <c r="E25" s="102">
        <v>2243.7669999999998</v>
      </c>
      <c r="F25" s="97">
        <f t="shared" si="0"/>
        <v>10.590319877766262</v>
      </c>
      <c r="G25" s="92"/>
    </row>
    <row r="26" spans="1:7">
      <c r="A26" s="93" t="s">
        <v>271</v>
      </c>
      <c r="B26" s="94" t="s">
        <v>272</v>
      </c>
      <c r="C26" s="101">
        <v>42838.294300000001</v>
      </c>
      <c r="D26" s="101">
        <v>43451.049200000001</v>
      </c>
      <c r="E26" s="102">
        <v>42805.955199999997</v>
      </c>
      <c r="F26" s="97">
        <f t="shared" si="0"/>
        <v>1.4303905186066146</v>
      </c>
      <c r="G26" s="92"/>
    </row>
    <row r="27" spans="1:7">
      <c r="A27" s="90" t="s">
        <v>273</v>
      </c>
      <c r="B27" s="91" t="s">
        <v>274</v>
      </c>
      <c r="C27" s="99">
        <v>132028.6214</v>
      </c>
      <c r="D27" s="99">
        <v>146631.96729999999</v>
      </c>
      <c r="E27" s="100">
        <v>146274.1605</v>
      </c>
      <c r="F27" s="98">
        <f t="shared" si="0"/>
        <v>11.060742545934048</v>
      </c>
      <c r="G27" s="92"/>
    </row>
    <row r="28" spans="1:7" ht="25.5">
      <c r="A28" s="93" t="s">
        <v>275</v>
      </c>
      <c r="B28" s="94" t="s">
        <v>276</v>
      </c>
      <c r="C28" s="101">
        <v>100064.8489</v>
      </c>
      <c r="D28" s="101">
        <v>113384.44590000001</v>
      </c>
      <c r="E28" s="102">
        <v>113250.4115</v>
      </c>
      <c r="F28" s="97">
        <f t="shared" si="0"/>
        <v>13.310964985627436</v>
      </c>
      <c r="G28" s="105" t="s">
        <v>312</v>
      </c>
    </row>
    <row r="29" spans="1:7" ht="25.5">
      <c r="A29" s="93" t="s">
        <v>277</v>
      </c>
      <c r="B29" s="94" t="s">
        <v>278</v>
      </c>
      <c r="C29" s="101">
        <v>31963.772499999999</v>
      </c>
      <c r="D29" s="101">
        <v>33247.521399999998</v>
      </c>
      <c r="E29" s="102">
        <v>33023.749000000003</v>
      </c>
      <c r="F29" s="97">
        <f t="shared" si="0"/>
        <v>4.0162621605444002</v>
      </c>
      <c r="G29" s="92"/>
    </row>
    <row r="30" spans="1:7">
      <c r="A30" s="90" t="s">
        <v>279</v>
      </c>
      <c r="B30" s="91" t="s">
        <v>280</v>
      </c>
      <c r="C30" s="99">
        <v>50865.49</v>
      </c>
      <c r="D30" s="99">
        <v>56149.658000000003</v>
      </c>
      <c r="E30" s="100">
        <v>54014.510900000001</v>
      </c>
      <c r="F30" s="98">
        <f t="shared" si="0"/>
        <v>10.388512919073449</v>
      </c>
      <c r="G30" s="92"/>
    </row>
    <row r="31" spans="1:7" ht="51">
      <c r="A31" s="93" t="s">
        <v>281</v>
      </c>
      <c r="B31" s="94" t="s">
        <v>282</v>
      </c>
      <c r="C31" s="101">
        <v>5200</v>
      </c>
      <c r="D31" s="101">
        <v>7534.8510999999999</v>
      </c>
      <c r="E31" s="102">
        <v>7534.8510999999999</v>
      </c>
      <c r="F31" s="97">
        <f t="shared" si="0"/>
        <v>44.900982692307679</v>
      </c>
      <c r="G31" s="106" t="s">
        <v>314</v>
      </c>
    </row>
    <row r="32" spans="1:7">
      <c r="A32" s="93" t="s">
        <v>283</v>
      </c>
      <c r="B32" s="94" t="s">
        <v>284</v>
      </c>
      <c r="C32" s="101">
        <v>15320.995999999999</v>
      </c>
      <c r="D32" s="101">
        <v>15635.9414</v>
      </c>
      <c r="E32" s="102">
        <v>13823.063099999999</v>
      </c>
      <c r="F32" s="97">
        <f t="shared" si="0"/>
        <v>2.0556457295596147</v>
      </c>
      <c r="G32" s="92"/>
    </row>
    <row r="33" spans="1:7">
      <c r="A33" s="93" t="s">
        <v>285</v>
      </c>
      <c r="B33" s="94" t="s">
        <v>286</v>
      </c>
      <c r="C33" s="101">
        <v>30344.493999999999</v>
      </c>
      <c r="D33" s="101">
        <v>32978.8655</v>
      </c>
      <c r="E33" s="102">
        <v>32656.596699999998</v>
      </c>
      <c r="F33" s="97">
        <f t="shared" si="0"/>
        <v>8.6815469719152389</v>
      </c>
      <c r="G33" s="92"/>
    </row>
    <row r="34" spans="1:7">
      <c r="A34" s="90" t="s">
        <v>287</v>
      </c>
      <c r="B34" s="91" t="s">
        <v>288</v>
      </c>
      <c r="C34" s="99">
        <v>9560.3876999999993</v>
      </c>
      <c r="D34" s="99">
        <v>11885.1286</v>
      </c>
      <c r="E34" s="100">
        <v>11701.369699999999</v>
      </c>
      <c r="F34" s="98">
        <f t="shared" si="0"/>
        <v>24.316387294628242</v>
      </c>
      <c r="G34" s="92"/>
    </row>
    <row r="35" spans="1:7" ht="25.5">
      <c r="A35" s="93" t="s">
        <v>289</v>
      </c>
      <c r="B35" s="94" t="s">
        <v>290</v>
      </c>
      <c r="C35" s="101">
        <v>9560.3876999999993</v>
      </c>
      <c r="D35" s="101">
        <v>11885.1286</v>
      </c>
      <c r="E35" s="102">
        <v>11701.369699999999</v>
      </c>
      <c r="F35" s="97">
        <f t="shared" si="0"/>
        <v>24.316387294628242</v>
      </c>
      <c r="G35" s="109" t="s">
        <v>312</v>
      </c>
    </row>
    <row r="36" spans="1:7" ht="25.5">
      <c r="A36" s="90" t="s">
        <v>291</v>
      </c>
      <c r="B36" s="91" t="s">
        <v>292</v>
      </c>
      <c r="C36" s="99">
        <v>586.29999999999995</v>
      </c>
      <c r="D36" s="99">
        <v>2.9359999999999999</v>
      </c>
      <c r="E36" s="100">
        <v>2.9359999999999999</v>
      </c>
      <c r="F36" s="98">
        <f t="shared" si="0"/>
        <v>-99.499232474842231</v>
      </c>
      <c r="G36" s="110"/>
    </row>
    <row r="37" spans="1:7" ht="38.25">
      <c r="A37" s="93" t="s">
        <v>293</v>
      </c>
      <c r="B37" s="94" t="s">
        <v>294</v>
      </c>
      <c r="C37" s="101">
        <v>586.29999999999995</v>
      </c>
      <c r="D37" s="101">
        <v>2.9359999999999999</v>
      </c>
      <c r="E37" s="102">
        <v>2.9359999999999999</v>
      </c>
      <c r="F37" s="97">
        <f t="shared" si="0"/>
        <v>-99.499232474842231</v>
      </c>
      <c r="G37" s="106" t="s">
        <v>313</v>
      </c>
    </row>
    <row r="38" spans="1:7" ht="51">
      <c r="A38" s="90" t="s">
        <v>295</v>
      </c>
      <c r="B38" s="91" t="s">
        <v>296</v>
      </c>
      <c r="C38" s="99">
        <v>51219.199999999997</v>
      </c>
      <c r="D38" s="99">
        <v>51219.199999999997</v>
      </c>
      <c r="E38" s="100">
        <v>51219.199999999997</v>
      </c>
      <c r="F38" s="98">
        <f t="shared" si="0"/>
        <v>0</v>
      </c>
      <c r="G38" s="92"/>
    </row>
    <row r="39" spans="1:7" ht="38.25">
      <c r="A39" s="93" t="s">
        <v>297</v>
      </c>
      <c r="B39" s="94" t="s">
        <v>298</v>
      </c>
      <c r="C39" s="101">
        <v>51219.199999999997</v>
      </c>
      <c r="D39" s="101">
        <v>51219.199999999997</v>
      </c>
      <c r="E39" s="102">
        <v>51219.199999999997</v>
      </c>
      <c r="F39" s="97">
        <f t="shared" si="0"/>
        <v>0</v>
      </c>
      <c r="G39" s="92"/>
    </row>
    <row r="40" spans="1:7">
      <c r="A40" s="95" t="s">
        <v>299</v>
      </c>
      <c r="B40" s="96"/>
      <c r="C40" s="103">
        <v>1439040.4542</v>
      </c>
      <c r="D40" s="103">
        <v>1770901.2586999999</v>
      </c>
      <c r="E40" s="104">
        <v>1535462.2376000001</v>
      </c>
      <c r="F40" s="98">
        <f t="shared" si="0"/>
        <v>23.061256098216489</v>
      </c>
      <c r="G40" s="92"/>
    </row>
  </sheetData>
  <mergeCells count="2">
    <mergeCell ref="A1:G1"/>
    <mergeCell ref="G22:G2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ДЧБ</vt:lpstr>
      <vt:lpstr>РЧБ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PCUSER_EM</dc:creator>
  <dc:description>POI HSSF rep:2.39.0.123</dc:description>
  <cp:lastModifiedBy>UserUF_TK</cp:lastModifiedBy>
  <cp:lastPrinted>2022-03-28T09:05:12Z</cp:lastPrinted>
  <dcterms:created xsi:type="dcterms:W3CDTF">2016-07-05T12:16:59Z</dcterms:created>
  <dcterms:modified xsi:type="dcterms:W3CDTF">2022-03-28T09:05:20Z</dcterms:modified>
</cp:coreProperties>
</file>