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5000" activeTab="1"/>
  </bookViews>
  <sheets>
    <sheet name="ДЧБ" sheetId="1" r:id="rId1"/>
    <sheet name="РЧБ" sheetId="2" r:id="rId2"/>
  </sheets>
  <definedNames>
    <definedName name="LAST_CELL" localSheetId="0">ДЧБ!#REF!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1"/>
  <c r="F81"/>
  <c r="D115"/>
  <c r="E115"/>
  <c r="C115"/>
  <c r="G79"/>
  <c r="G77"/>
  <c r="G76"/>
  <c r="E75"/>
  <c r="D75"/>
  <c r="C75"/>
  <c r="G73"/>
  <c r="F73"/>
  <c r="G72"/>
  <c r="F72"/>
  <c r="G70"/>
  <c r="F70"/>
  <c r="G63"/>
  <c r="F63"/>
  <c r="F62"/>
  <c r="G61"/>
  <c r="F61"/>
  <c r="G60"/>
  <c r="E60"/>
  <c r="D60"/>
  <c r="C60"/>
  <c r="F58"/>
  <c r="G57"/>
  <c r="G56"/>
  <c r="F56"/>
  <c r="E54"/>
  <c r="D54"/>
  <c r="C54"/>
  <c r="G53"/>
  <c r="F53"/>
  <c r="G52"/>
  <c r="F52"/>
  <c r="G51"/>
  <c r="E50"/>
  <c r="F50" s="1"/>
  <c r="D50"/>
  <c r="C50"/>
  <c r="G48"/>
  <c r="F48"/>
  <c r="G47"/>
  <c r="F47"/>
  <c r="G46"/>
  <c r="F46"/>
  <c r="E45"/>
  <c r="D45"/>
  <c r="C45"/>
  <c r="G45" s="1"/>
  <c r="G44"/>
  <c r="F44"/>
  <c r="G43"/>
  <c r="F43"/>
  <c r="G42"/>
  <c r="F42"/>
  <c r="G41"/>
  <c r="F41"/>
  <c r="G40"/>
  <c r="F40"/>
  <c r="G39"/>
  <c r="F39"/>
  <c r="G38"/>
  <c r="G37"/>
  <c r="F37"/>
  <c r="G36"/>
  <c r="F36"/>
  <c r="E35"/>
  <c r="D35"/>
  <c r="C35"/>
  <c r="G34"/>
  <c r="G33"/>
  <c r="F33"/>
  <c r="G32"/>
  <c r="F32"/>
  <c r="E31"/>
  <c r="F31" s="1"/>
  <c r="D31"/>
  <c r="C31"/>
  <c r="G30"/>
  <c r="F30"/>
  <c r="G29"/>
  <c r="F29"/>
  <c r="G28"/>
  <c r="F28"/>
  <c r="E27"/>
  <c r="F27" s="1"/>
  <c r="D27"/>
  <c r="C27"/>
  <c r="G26"/>
  <c r="F26"/>
  <c r="G24"/>
  <c r="F24"/>
  <c r="G23"/>
  <c r="G22"/>
  <c r="F22"/>
  <c r="F21"/>
  <c r="G19"/>
  <c r="F19"/>
  <c r="E18"/>
  <c r="D18"/>
  <c r="C18"/>
  <c r="G18" s="1"/>
  <c r="G17"/>
  <c r="G16"/>
  <c r="F16"/>
  <c r="G15"/>
  <c r="F15"/>
  <c r="G14"/>
  <c r="F14"/>
  <c r="E13"/>
  <c r="F13" s="1"/>
  <c r="D13"/>
  <c r="C13"/>
  <c r="F11"/>
  <c r="G10"/>
  <c r="F10"/>
  <c r="G9"/>
  <c r="F9"/>
  <c r="G8"/>
  <c r="F8"/>
  <c r="E7"/>
  <c r="F7" s="1"/>
  <c r="D7"/>
  <c r="C7"/>
  <c r="D40" i="2"/>
  <c r="E40"/>
  <c r="C40"/>
  <c r="D38"/>
  <c r="F38" s="1"/>
  <c r="E13"/>
  <c r="D13"/>
  <c r="C35"/>
  <c r="C31"/>
  <c r="C28"/>
  <c r="C22"/>
  <c r="C18"/>
  <c r="C15"/>
  <c r="C13"/>
  <c r="C4"/>
  <c r="F39"/>
  <c r="G37"/>
  <c r="F37"/>
  <c r="G36"/>
  <c r="F36"/>
  <c r="E35"/>
  <c r="D35"/>
  <c r="F34"/>
  <c r="G33"/>
  <c r="F33"/>
  <c r="G32"/>
  <c r="F32"/>
  <c r="E31"/>
  <c r="D31"/>
  <c r="G30"/>
  <c r="F30"/>
  <c r="G29"/>
  <c r="F29"/>
  <c r="E28"/>
  <c r="D28"/>
  <c r="G27"/>
  <c r="F27"/>
  <c r="G26"/>
  <c r="F26"/>
  <c r="G25"/>
  <c r="F25"/>
  <c r="G24"/>
  <c r="F24"/>
  <c r="G23"/>
  <c r="F23"/>
  <c r="E22"/>
  <c r="D22"/>
  <c r="G21"/>
  <c r="F21"/>
  <c r="G20"/>
  <c r="F20"/>
  <c r="G19"/>
  <c r="F19"/>
  <c r="E18"/>
  <c r="D18"/>
  <c r="G17"/>
  <c r="F17"/>
  <c r="G16"/>
  <c r="F16"/>
  <c r="E15"/>
  <c r="D15"/>
  <c r="G14"/>
  <c r="F14"/>
  <c r="G12"/>
  <c r="F12"/>
  <c r="F11"/>
  <c r="F10"/>
  <c r="G9"/>
  <c r="F9"/>
  <c r="F8"/>
  <c r="G7"/>
  <c r="F7"/>
  <c r="G6"/>
  <c r="F6"/>
  <c r="G5"/>
  <c r="F5"/>
  <c r="E4"/>
  <c r="D4"/>
  <c r="G110" i="1"/>
  <c r="F108"/>
  <c r="G94"/>
  <c r="G84"/>
  <c r="F86"/>
  <c r="F87"/>
  <c r="F88"/>
  <c r="F89"/>
  <c r="F90"/>
  <c r="F91"/>
  <c r="F92"/>
  <c r="F93"/>
  <c r="E113"/>
  <c r="E112" s="1"/>
  <c r="E107"/>
  <c r="F107" s="1"/>
  <c r="E82"/>
  <c r="E85"/>
  <c r="D96"/>
  <c r="D107"/>
  <c r="D85"/>
  <c r="D82"/>
  <c r="C109"/>
  <c r="C96"/>
  <c r="C81" s="1"/>
  <c r="D6" l="1"/>
  <c r="C6"/>
  <c r="F18"/>
  <c r="G31"/>
  <c r="F35"/>
  <c r="G50"/>
  <c r="F54"/>
  <c r="C80"/>
  <c r="F60"/>
  <c r="G75"/>
  <c r="G7"/>
  <c r="F45"/>
  <c r="E6"/>
  <c r="G27"/>
  <c r="G54"/>
  <c r="G13"/>
  <c r="G35"/>
  <c r="G22" i="2"/>
  <c r="G35"/>
  <c r="F15"/>
  <c r="G40"/>
  <c r="F31"/>
  <c r="F28"/>
  <c r="F22"/>
  <c r="F18"/>
  <c r="F13"/>
  <c r="F4"/>
  <c r="G15"/>
  <c r="F35"/>
  <c r="G4"/>
  <c r="G13"/>
  <c r="G18"/>
  <c r="G28"/>
  <c r="G31"/>
  <c r="D81" i="1"/>
  <c r="G114"/>
  <c r="F111"/>
  <c r="G6" l="1"/>
  <c r="F6"/>
  <c r="F40" i="2"/>
  <c r="D80" i="1"/>
  <c r="G85"/>
  <c r="G83"/>
  <c r="G95"/>
  <c r="G97"/>
  <c r="G100"/>
  <c r="G105"/>
  <c r="G106"/>
  <c r="G111"/>
  <c r="F82"/>
  <c r="F83"/>
  <c r="F84"/>
  <c r="F95"/>
  <c r="F97"/>
  <c r="F98"/>
  <c r="F99"/>
  <c r="F100"/>
  <c r="F101"/>
  <c r="F102"/>
  <c r="F103"/>
  <c r="F104"/>
  <c r="F105"/>
  <c r="F106"/>
  <c r="E96"/>
  <c r="E81" s="1"/>
  <c r="G112"/>
  <c r="D109"/>
  <c r="E109"/>
  <c r="G109" s="1"/>
  <c r="E80" l="1"/>
  <c r="F96"/>
  <c r="G96"/>
  <c r="F85"/>
  <c r="G113"/>
  <c r="G82"/>
  <c r="F109"/>
  <c r="G81" l="1"/>
  <c r="G80" l="1"/>
  <c r="G115" l="1"/>
  <c r="F115"/>
</calcChain>
</file>

<file path=xl/sharedStrings.xml><?xml version="1.0" encoding="utf-8"?>
<sst xmlns="http://schemas.openxmlformats.org/spreadsheetml/2006/main" count="309" uniqueCount="305">
  <si>
    <t>Итого</t>
  </si>
  <si>
    <t>тыс. руб.</t>
  </si>
  <si>
    <t>Код вида дохода</t>
  </si>
  <si>
    <t>Наименование кода вида доходов</t>
  </si>
  <si>
    <t>п. 9,5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</si>
  <si>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</si>
  <si>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</si>
  <si>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</si>
  <si>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</si>
  <si>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</si>
  <si>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</si>
  <si>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</si>
  <si>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</si>
  <si>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</si>
  <si>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</si>
  <si>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</si>
  <si>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</si>
  <si>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</si>
  <si>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</si>
  <si>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на государственную регистрацию актов гражданского состояния</t>
  </si>
  <si>
    <t>Прочие субвенции</t>
  </si>
  <si>
    <t>2 07 00 000 00 0000 000</t>
  </si>
  <si>
    <t>ПРОЧИЕ БЕЗВОЗМЕЗДНЫЕ ПОСТУПЛЕНИЯ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</si>
  <si>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</si>
  <si>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</si>
  <si>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</si>
  <si>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</si>
  <si>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2 02 10 000 00 0000 150</t>
  </si>
  <si>
    <t>2 02 15 001 00 0000 150</t>
  </si>
  <si>
    <t>2 02 15 002 00 0000 150</t>
  </si>
  <si>
    <t>2 02 20 000 00 0000 150</t>
  </si>
  <si>
    <t>2 02 29 999 00 0000 150</t>
  </si>
  <si>
    <t>2 02 30 024 00 0000 150</t>
  </si>
  <si>
    <t>2 02 30 029 00 0000 150</t>
  </si>
  <si>
    <t>2 02 35 082 00 0000 150</t>
  </si>
  <si>
    <t>2 02 35 118 00 0000 150</t>
  </si>
  <si>
    <t>2 02 35 120 05 0000 150</t>
  </si>
  <si>
    <t>2 02 35 135 00 0000 150</t>
  </si>
  <si>
    <t>2 02 35 930 00 0000 150</t>
  </si>
  <si>
    <t>2 02 39 999 00 0000 150</t>
  </si>
  <si>
    <t>2 19 60 010 05 0000 150</t>
  </si>
  <si>
    <t>2 02 35 176 00 0000 150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</si>
  <si>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</si>
  <si>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</si>
  <si>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</si>
  <si>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Исполнено за 1 квартал 2020 года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</si>
  <si>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</si>
  <si>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</si>
  <si>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</si>
  <si>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</si>
  <si>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</si>
  <si>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2 02 27 576 00 0000 150</t>
  </si>
  <si>
    <t>2 02 25 576 00 0000 150</t>
  </si>
  <si>
    <t>2 02 25 555 00 0000 150</t>
  </si>
  <si>
    <t>Субсидии бюджетам на обеспечение комплексного развития сельских территорий</t>
  </si>
  <si>
    <t>2 02 20 302 00 0000 150</t>
  </si>
  <si>
    <t>2 02 35 469 00 0000 150</t>
  </si>
  <si>
    <t>2 07 05 020 00 0000 150</t>
  </si>
  <si>
    <t>2 07 05 030 00 0000 150</t>
  </si>
  <si>
    <t>2 19 00 000 05 0000 150</t>
  </si>
  <si>
    <t>КФСР</t>
  </si>
  <si>
    <t>Наименование кода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</si>
  <si>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</si>
  <si>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</si>
  <si>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</si>
  <si>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</si>
  <si>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</si>
  <si>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</si>
  <si>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</si>
  <si>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</si>
  <si>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</si>
  <si>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</si>
  <si>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</si>
  <si>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</si>
  <si>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</si>
  <si>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</si>
  <si>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</si>
  <si>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</si>
  <si>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</si>
  <si>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</si>
  <si>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</si>
  <si>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</si>
  <si>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</si>
  <si>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</si>
  <si>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</si>
  <si>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</si>
  <si>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</si>
  <si>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</si>
  <si>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</si>
  <si>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</si>
  <si>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</si>
  <si>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</si>
  <si>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</si>
  <si>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</si>
  <si>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</si>
  <si>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</si>
  <si>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</si>
  <si>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</si>
  <si>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</si>
  <si>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</si>
  <si>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</si>
  <si>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</si>
  <si>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</si>
  <si>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</si>
  <si>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</si>
  <si>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</si>
  <si>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</si>
  <si>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</si>
  <si>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</si>
  <si>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</si>
  <si>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</si>
  <si>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</si>
  <si>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</si>
  <si>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</si>
  <si>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</si>
  <si>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</si>
  <si>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</si>
  <si>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</si>
  <si>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</si>
  <si>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</si>
  <si>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</si>
  <si>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</si>
  <si>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</si>
  <si>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</si>
  <si>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</si>
  <si>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</si>
  <si>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</si>
  <si>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</si>
  <si>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</si>
  <si>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</si>
  <si>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0107</t>
  </si>
  <si>
    <t>Обеспечение проведения выборов и референдумов</t>
  </si>
  <si>
    <t>2 02 20 299 00 0000 150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</si>
  <si>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</si>
  <si>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</si>
  <si>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</si>
  <si>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</si>
  <si>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</si>
  <si>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2 02 25 304 05 0000 150</t>
  </si>
  <si>
    <t>2 02 25 467 05 0000 150</t>
  </si>
  <si>
    <t>2 02 25 497 05 0000 150</t>
  </si>
  <si>
    <t>2 02 25 519 05 0000 150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</si>
  <si>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</si>
  <si>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</si>
  <si>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2 02 40 000 00 0000 150</t>
  </si>
  <si>
    <t>2 02 45 303 05 0000 150</t>
  </si>
  <si>
    <t xml:space="preserve">Исполненно за 1 квартал 2020 года </t>
  </si>
  <si>
    <t>План на  2021 год</t>
  </si>
  <si>
    <t xml:space="preserve">Исполнено за 1 квартал 2021 года </t>
  </si>
  <si>
    <t>% исполнения за 1 квартал 2021 года</t>
  </si>
  <si>
    <t>% роста/снижения доходов в сравнении          с 1 кварталом 2020 года</t>
  </si>
  <si>
    <t>Бюджетные назначения на  2021 год</t>
  </si>
  <si>
    <t>% роста/снижения доходов в сравнении с 1 кварталом 2020года</t>
  </si>
  <si>
    <t>Аналитические данные об исполнении консолидированного бюджета муниципального образования муниципального района "Сыктывдинский" за 1 квартал 2021 года по видам доходов в сравнении                                с 1 кварталом 2020 года</t>
  </si>
  <si>
    <t>Аналитические данные об исполнении консолидированного бюджета МО МР "Сыктывдинский" за 1 квартал 2021 года по расходам  в сравнении с 1 кварталом 2020 года</t>
  </si>
  <si>
    <t>Защита населения и территории от чрезвычайных ситуаций природного и техногенного характера, пожарная безопасность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</si>
  <si>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</si>
  <si>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</si>
  <si>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</si>
  <si>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</si>
  <si>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1 01 02 010 01 0000 110</t>
  </si>
  <si>
    <r>
      <rPr>
        <sz val="12"/>
        <rFont val="Times New Roman"/>
        <family val="1"/>
        <charset val="204"/>
      </rPr>
      <t>Налог на доходы физических лиц</t>
    </r>
    <r>
      <rPr>
        <sz val="8"/>
        <rFont val="Times New Roman"/>
        <family val="1"/>
        <charset val="204"/>
      </rPr>
      <t xml:space="preserve">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  </r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</si>
  <si>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</si>
  <si>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</si>
  <si>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</si>
  <si>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</si>
  <si>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</si>
  <si>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</si>
  <si>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</si>
  <si>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</si>
  <si>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</si>
  <si>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</si>
  <si>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</si>
  <si>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</si>
  <si>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</si>
  <si>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</si>
  <si>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</si>
  <si>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</si>
  <si>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</si>
  <si>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</si>
  <si>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</si>
  <si>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</si>
  <si>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</si>
  <si>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</si>
  <si>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</si>
  <si>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</si>
  <si>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</si>
  <si>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</si>
  <si>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1 05 02 010 02 0000 110</t>
  </si>
  <si>
    <t>Единый налог на вмененный доход для отдельных видов деятельности</t>
  </si>
  <si>
    <t>1 05 02 020 02 0000 110</t>
  </si>
  <si>
    <t>Единый налог на вмененный доход для отдельных видов деятельности  (за налоговыек периоды,истекшие до 1 января 2011 года)</t>
  </si>
  <si>
    <t>1 05 03 010 01 0000 110</t>
  </si>
  <si>
    <t>Единый сельскохозяйственный налог</t>
  </si>
  <si>
    <t>1 05 03 020 01 0000 110</t>
  </si>
  <si>
    <t>Единый сельскохозяйственный налог (за налоговые периоды, истекшие до 1 января 2011 года)</t>
  </si>
  <si>
    <t>1 05 04 020 02 0000 110</t>
  </si>
  <si>
    <t>Налог, взимаемый в связи с применением патентной системы налоггообложения,зачисляемый в бюджеты муниципальных районов</t>
  </si>
  <si>
    <t>1 06 00 000 00 0000 000</t>
  </si>
  <si>
    <t>НАЛОГИ НА ИМУЩЕСТВО</t>
  </si>
  <si>
    <t>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</si>
  <si>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</si>
  <si>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1 06 06 033 10 0000 110</t>
  </si>
  <si>
    <t>Земельный налог с организаций, обладающих земельным участком, расположенным в границах сельских поселений</t>
  </si>
  <si>
    <t>1 06 06 043 10 0000 110</t>
  </si>
  <si>
    <t>Земельный налог с физических лиц, обладающих земельным участком, расположенным в границах сельских поселений</t>
  </si>
  <si>
    <t>1 08 00 000 00 0000 000</t>
  </si>
  <si>
    <t>ГОСУДАРСТВЕННАЯ ПОШЛИНА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</si>
  <si>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</si>
  <si>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</si>
  <si>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</si>
  <si>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</si>
  <si>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</si>
  <si>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</si>
  <si>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</si>
  <si>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</si>
  <si>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</si>
  <si>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</si>
  <si>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</si>
  <si>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</si>
  <si>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1 11 05 025 10 0000 120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</si>
  <si>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</si>
  <si>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</si>
  <si>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</si>
  <si>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1 11 05 035 10 0000 120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</si>
  <si>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</si>
  <si>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</si>
  <si>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</si>
  <si>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1 11 05 075 10 0000 120</t>
  </si>
  <si>
    <t>Доходы от сдачи в аренду имущества, составляющего казну сельских поселений (за исключением земельных участков)</t>
  </si>
  <si>
    <t>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</si>
  <si>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</si>
  <si>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</si>
  <si>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</si>
  <si>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</si>
  <si>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</si>
  <si>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</si>
  <si>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</si>
  <si>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</si>
  <si>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</si>
  <si>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</si>
  <si>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</si>
  <si>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1 12 01 042 01 0000 120</t>
  </si>
  <si>
    <t xml:space="preserve">Плата за размещение твердых коммунальных отходов </t>
  </si>
  <si>
    <t>1 13 00 000 00 0000 000</t>
  </si>
  <si>
    <t>ДОХОДЫ ОТ ОКАЗАНИЯ ПЛАТНЫХ УСЛУГ (РАБОТ) И КОМПЕНСАЦИИ ЗАТРАТ ГОСУДАРСТВА</t>
  </si>
  <si>
    <t>1 13 02 065 10 0000 130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</si>
  <si>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</si>
  <si>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1 13 02 995 05 0000 130</t>
  </si>
  <si>
    <t>Прочие доходы от компенсации затрат бюджетов муниципальных районов</t>
  </si>
  <si>
    <t>1 13 02 995 10 0000 000</t>
  </si>
  <si>
    <t>Прочие доходы от компенсации затрат бюджетов поселений</t>
  </si>
  <si>
    <t>1 14 00 000 00 0000 000</t>
  </si>
  <si>
    <t>ДОХОДЫ ОТ ПРОДАЖИ МАТЕРИАЛЬНЫХ И НЕМАТЕРИАЛЬНЫХ АКТИВОВ</t>
  </si>
  <si>
    <t>1 14 02 053 10 0000 410</t>
  </si>
  <si>
    <t>Доходы от реализации иного имущества, находящегося в собственности поселений, в части реализации основных средств по указанному имуществу</t>
  </si>
  <si>
    <t>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</si>
  <si>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 и межселенных территорий муниципальных районов</t>
  </si>
  <si>
    <t>1 14 06 025 10 0000 430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</si>
  <si>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</si>
  <si>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</si>
  <si>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</si>
  <si>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</si>
  <si>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</si>
  <si>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1 16 00 000 00 0000 000</t>
  </si>
  <si>
    <t>ШТРАФЫ, САНКЦИИ, ВОЗМЕЩЕНИЕ УЩЕРБА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</si>
  <si>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</si>
  <si>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</si>
  <si>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</si>
  <si>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</si>
  <si>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</si>
  <si>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</si>
  <si>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</si>
  <si>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</si>
  <si>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</si>
  <si>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</si>
  <si>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</si>
  <si>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</si>
  <si>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</si>
  <si>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</si>
  <si>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</si>
  <si>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</si>
  <si>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</si>
  <si>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</si>
  <si>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</si>
  <si>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</si>
  <si>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</si>
  <si>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</si>
  <si>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</si>
  <si>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</si>
  <si>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</si>
  <si>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</si>
  <si>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</si>
  <si>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</si>
  <si>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1 17 00 000 00 0000 000</t>
  </si>
  <si>
    <t>ПРОЧИЕ НЕНАЛОГОВЫЕ ДОХОДЫ</t>
  </si>
  <si>
    <t>1 17 01 050 05 0000 000</t>
  </si>
  <si>
    <t>Невыясненные поступления, зачисляемые в бюджеты муниципальных районов</t>
  </si>
  <si>
    <t>1 17 01 050 10 0000 000</t>
  </si>
  <si>
    <t>Невыясненные поступления, зачисляемые в бюджеты поселений</t>
  </si>
  <si>
    <t>1 17 05 050 05 0000 000</t>
  </si>
  <si>
    <t>Прочие неналоговые доходы бюджетов муниципальных районов</t>
  </si>
  <si>
    <t>1 17 05 050 10 0000 000</t>
  </si>
  <si>
    <t>Прочие неналоговые доходы бюджетов поселений</t>
  </si>
  <si>
    <t>2 02 30 000 00 0000 150</t>
  </si>
</sst>
</file>

<file path=xl/styles.xml><?xml version="1.0" encoding="utf-8"?>
<styleSheet xmlns="http://schemas.openxmlformats.org/spreadsheetml/2006/main">
  <numFmts count="5">
    <numFmt numFmtId="164" formatCode="dd/mm/yyyy\ hh:mm"/>
    <numFmt numFmtId="165" formatCode="#,##0.0"/>
    <numFmt numFmtId="166" formatCode="_-* #,##0.0_р_._-;\-* #,##0.0_р_._-;_-* &quot;-&quot;?_р_._-;_-@_-"/>
    <numFmt numFmtId="167" formatCode="0.0"/>
    <numFmt numFmtId="168" formatCode="?"/>
  </numFmts>
  <fonts count="1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27">
    <xf numFmtId="0" fontId="0" fillId="0" borderId="0"/>
    <xf numFmtId="0" fontId="5" fillId="0" borderId="0"/>
    <xf numFmtId="49" fontId="10" fillId="3" borderId="2">
      <alignment horizontal="center" vertical="top" shrinkToFit="1"/>
    </xf>
    <xf numFmtId="0" fontId="10" fillId="3" borderId="3">
      <alignment horizontal="left" vertical="top" wrapText="1"/>
    </xf>
    <xf numFmtId="165" fontId="10" fillId="3" borderId="3">
      <alignment horizontal="right" vertical="top" wrapText="1" shrinkToFit="1"/>
    </xf>
    <xf numFmtId="165" fontId="10" fillId="3" borderId="4">
      <alignment horizontal="right" vertical="top" shrinkToFit="1"/>
    </xf>
    <xf numFmtId="49" fontId="11" fillId="4" borderId="5">
      <alignment horizontal="center" vertical="top" shrinkToFit="1"/>
    </xf>
    <xf numFmtId="0" fontId="11" fillId="4" borderId="6">
      <alignment horizontal="left" vertical="top" wrapText="1"/>
    </xf>
    <xf numFmtId="165" fontId="11" fillId="4" borderId="6">
      <alignment horizontal="right" vertical="top" shrinkToFit="1"/>
    </xf>
    <xf numFmtId="165" fontId="11" fillId="4" borderId="7">
      <alignment horizontal="right" vertical="top" shrinkToFit="1"/>
    </xf>
    <xf numFmtId="49" fontId="11" fillId="5" borderId="8">
      <alignment horizontal="center" vertical="top" shrinkToFit="1"/>
    </xf>
    <xf numFmtId="0" fontId="11" fillId="5" borderId="9">
      <alignment horizontal="left" vertical="top" wrapText="1"/>
    </xf>
    <xf numFmtId="165" fontId="11" fillId="5" borderId="9">
      <alignment horizontal="right" vertical="top" shrinkToFit="1"/>
    </xf>
    <xf numFmtId="165" fontId="11" fillId="5" borderId="10">
      <alignment horizontal="right" vertical="top" shrinkToFit="1"/>
    </xf>
    <xf numFmtId="49" fontId="12" fillId="0" borderId="8">
      <alignment horizontal="center" vertical="top" shrinkToFit="1"/>
    </xf>
    <xf numFmtId="0" fontId="13" fillId="0" borderId="9">
      <alignment horizontal="left" vertical="top" wrapText="1"/>
    </xf>
    <xf numFmtId="165" fontId="13" fillId="0" borderId="9">
      <alignment horizontal="right" vertical="top" shrinkToFit="1"/>
    </xf>
    <xf numFmtId="165" fontId="13" fillId="0" borderId="10">
      <alignment horizontal="right" vertical="top" shrinkToFit="1"/>
    </xf>
    <xf numFmtId="165" fontId="11" fillId="5" borderId="9">
      <alignment horizontal="right" vertical="top" shrinkToFit="1"/>
    </xf>
    <xf numFmtId="165" fontId="11" fillId="5" borderId="10">
      <alignment horizontal="right" vertical="top" shrinkToFit="1"/>
    </xf>
    <xf numFmtId="165" fontId="13" fillId="0" borderId="9">
      <alignment horizontal="right" vertical="top" shrinkToFit="1"/>
    </xf>
    <xf numFmtId="165" fontId="13" fillId="0" borderId="10">
      <alignment horizontal="right" vertical="top" shrinkToFit="1"/>
    </xf>
    <xf numFmtId="0" fontId="13" fillId="0" borderId="11"/>
    <xf numFmtId="165" fontId="10" fillId="6" borderId="12">
      <alignment horizontal="right" shrinkToFit="1"/>
    </xf>
    <xf numFmtId="165" fontId="10" fillId="6" borderId="13">
      <alignment horizontal="right" shrinkToFit="1"/>
    </xf>
    <xf numFmtId="0" fontId="15" fillId="0" borderId="9">
      <alignment horizontal="left" vertical="top" wrapText="1"/>
    </xf>
    <xf numFmtId="0" fontId="15" fillId="0" borderId="9">
      <alignment horizontal="left" vertical="top" wrapText="1"/>
    </xf>
  </cellStyleXfs>
  <cellXfs count="5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0" fillId="0" borderId="0" xfId="0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7" fillId="0" borderId="0" xfId="0" applyFont="1"/>
    <xf numFmtId="0" fontId="0" fillId="0" borderId="0" xfId="0"/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0" xfId="0" applyFont="1" applyBorder="1"/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9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quotePrefix="1" applyNumberFormat="1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 applyProtection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0" fontId="16" fillId="0" borderId="9" xfId="15" quotePrefix="1" applyFont="1">
      <alignment horizontal="left" vertical="top" wrapText="1"/>
    </xf>
    <xf numFmtId="168" fontId="6" fillId="0" borderId="1" xfId="0" applyNumberFormat="1" applyFont="1" applyBorder="1" applyAlignment="1" applyProtection="1">
      <alignment horizontal="left" vertical="center" wrapText="1"/>
    </xf>
    <xf numFmtId="0" fontId="16" fillId="0" borderId="9" xfId="25" quotePrefix="1" applyFont="1">
      <alignment horizontal="left" vertical="top" wrapText="1"/>
    </xf>
    <xf numFmtId="0" fontId="6" fillId="0" borderId="1" xfId="25" quotePrefix="1" applyFont="1" applyBorder="1">
      <alignment horizontal="left" vertical="top" wrapText="1"/>
    </xf>
    <xf numFmtId="0" fontId="16" fillId="0" borderId="1" xfId="25" quotePrefix="1" applyFont="1" applyBorder="1">
      <alignment horizontal="left" vertical="top" wrapText="1"/>
    </xf>
    <xf numFmtId="0" fontId="6" fillId="0" borderId="9" xfId="25" quotePrefix="1" applyFont="1">
      <alignment horizontal="left" vertical="top" wrapText="1"/>
    </xf>
    <xf numFmtId="0" fontId="16" fillId="2" borderId="1" xfId="26" quotePrefix="1" applyFont="1" applyFill="1" applyBorder="1">
      <alignment horizontal="left" vertical="top" wrapText="1"/>
    </xf>
    <xf numFmtId="0" fontId="16" fillId="0" borderId="1" xfId="15" quotePrefix="1" applyFont="1" applyBorder="1">
      <alignment horizontal="left" vertical="top" wrapText="1"/>
    </xf>
    <xf numFmtId="11" fontId="6" fillId="2" borderId="1" xfId="0" applyNumberFormat="1" applyFont="1" applyFill="1" applyBorder="1" applyAlignment="1" applyProtection="1">
      <alignment horizontal="left" vertical="center" wrapText="1"/>
    </xf>
    <xf numFmtId="11" fontId="16" fillId="0" borderId="1" xfId="25" quotePrefix="1" applyNumberFormat="1" applyFont="1" applyBorder="1">
      <alignment horizontal="left" vertical="top" wrapText="1"/>
    </xf>
  </cellXfs>
  <cellStyles count="27">
    <cellStyle name="ex60" xfId="2"/>
    <cellStyle name="ex61" xfId="3"/>
    <cellStyle name="ex64" xfId="6"/>
    <cellStyle name="ex65" xfId="7"/>
    <cellStyle name="ex68" xfId="10"/>
    <cellStyle name="ex69" xfId="11"/>
    <cellStyle name="ex72" xfId="14"/>
    <cellStyle name="ex73" xfId="15"/>
    <cellStyle name="ex77" xfId="25"/>
    <cellStyle name="ex87" xfId="26"/>
    <cellStyle name="st68" xfId="23"/>
    <cellStyle name="st69" xfId="24"/>
    <cellStyle name="st70" xfId="18"/>
    <cellStyle name="st71" xfId="19"/>
    <cellStyle name="st72" xfId="20"/>
    <cellStyle name="st73" xfId="21"/>
    <cellStyle name="st82" xfId="4"/>
    <cellStyle name="st83" xfId="5"/>
    <cellStyle name="st84" xfId="8"/>
    <cellStyle name="st85" xfId="9"/>
    <cellStyle name="st86" xfId="12"/>
    <cellStyle name="st87" xfId="13"/>
    <cellStyle name="st88" xfId="16"/>
    <cellStyle name="st89" xfId="17"/>
    <cellStyle name="xl_total_top" xfId="2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15"/>
  <sheetViews>
    <sheetView showGridLines="0" zoomScale="120" zoomScaleNormal="120" workbookViewId="0">
      <selection activeCell="I115" sqref="I115"/>
    </sheetView>
  </sheetViews>
  <sheetFormatPr defaultRowHeight="12.75" customHeight="1"/>
  <cols>
    <col min="1" max="1" width="15.85546875" customWidth="1"/>
    <col min="2" max="2" width="30.7109375" customWidth="1"/>
    <col min="3" max="3" width="9.140625" style="4" customWidth="1"/>
    <col min="4" max="4" width="11" customWidth="1"/>
    <col min="5" max="5" width="10" customWidth="1"/>
    <col min="6" max="6" width="9.85546875" customWidth="1"/>
    <col min="7" max="7" width="12" customWidth="1"/>
    <col min="8" max="10" width="9.140625" customWidth="1"/>
  </cols>
  <sheetData>
    <row r="1" spans="1:8" ht="18.75">
      <c r="A1" s="2"/>
      <c r="B1" s="6"/>
      <c r="C1" s="6"/>
      <c r="D1" s="5"/>
      <c r="E1" s="5"/>
      <c r="F1" s="14" t="s">
        <v>4</v>
      </c>
      <c r="G1" s="5"/>
    </row>
    <row r="2" spans="1:8" ht="14.25" customHeight="1">
      <c r="A2" s="37" t="s">
        <v>153</v>
      </c>
      <c r="B2" s="37"/>
      <c r="C2" s="37"/>
      <c r="D2" s="37"/>
      <c r="E2" s="37"/>
      <c r="F2" s="37"/>
      <c r="G2" s="37"/>
      <c r="H2" s="3"/>
    </row>
    <row r="3" spans="1:8" ht="25.5" customHeight="1">
      <c r="A3" s="37"/>
      <c r="B3" s="37"/>
      <c r="C3" s="37"/>
      <c r="D3" s="37"/>
      <c r="E3" s="37"/>
      <c r="F3" s="37"/>
      <c r="G3" s="37"/>
    </row>
    <row r="4" spans="1:8">
      <c r="A4" s="1"/>
      <c r="E4" s="7"/>
      <c r="G4" s="8" t="s">
        <v>1</v>
      </c>
    </row>
    <row r="5" spans="1:8" s="9" customFormat="1" ht="74.25" customHeight="1">
      <c r="A5" s="11" t="s">
        <v>2</v>
      </c>
      <c r="B5" s="11" t="s">
        <v>3</v>
      </c>
      <c r="C5" s="11" t="s">
        <v>45</v>
      </c>
      <c r="D5" s="11" t="s">
        <v>151</v>
      </c>
      <c r="E5" s="10" t="s">
        <v>148</v>
      </c>
      <c r="F5" s="12" t="s">
        <v>149</v>
      </c>
      <c r="G5" s="13" t="s">
        <v>152</v>
      </c>
    </row>
    <row r="6" spans="1:8" s="9" customFormat="1" ht="21">
      <c r="A6" s="10" t="s">
        <v>156</v>
      </c>
      <c r="B6" s="38" t="s">
        <v>157</v>
      </c>
      <c r="C6" s="39">
        <f>C7+C13+C18+C27+C31+C35+C45+C50+C54+C60+C75</f>
        <v>95513.599999999991</v>
      </c>
      <c r="D6" s="39">
        <f>D7+D13+D18+D27+D31+D35+D45+D50+D54+D60+D75</f>
        <v>388057.4</v>
      </c>
      <c r="E6" s="39">
        <f>E7+E13+E18+E27+E31+E35+E45+E50+E54+E60+E75</f>
        <v>89707.499999999985</v>
      </c>
      <c r="F6" s="40">
        <f t="shared" ref="F6:F63" si="0">E6*100/D6</f>
        <v>23.117069794313927</v>
      </c>
      <c r="G6" s="41">
        <f t="shared" ref="G6:G61" si="1">E6*100/C6-100</f>
        <v>-6.0788201889573941</v>
      </c>
    </row>
    <row r="7" spans="1:8" s="9" customFormat="1" ht="21">
      <c r="A7" s="10" t="s">
        <v>158</v>
      </c>
      <c r="B7" s="38" t="s">
        <v>159</v>
      </c>
      <c r="C7" s="39">
        <f>C8+C9+C10+C11+C12</f>
        <v>64716.1</v>
      </c>
      <c r="D7" s="39">
        <f>D8+D9+D10+D11+D12</f>
        <v>276901</v>
      </c>
      <c r="E7" s="39">
        <f>E8+E9+E10+E11+E12</f>
        <v>65883.899999999994</v>
      </c>
      <c r="F7" s="40">
        <f t="shared" si="0"/>
        <v>23.793305188496969</v>
      </c>
      <c r="G7" s="41">
        <f t="shared" si="1"/>
        <v>1.8044968717212413</v>
      </c>
    </row>
    <row r="8" spans="1:8" s="9" customFormat="1" ht="99">
      <c r="A8" s="42" t="s">
        <v>160</v>
      </c>
      <c r="B8" s="43" t="s">
        <v>161</v>
      </c>
      <c r="C8" s="44">
        <v>62920.4</v>
      </c>
      <c r="D8" s="44">
        <v>272824.40000000002</v>
      </c>
      <c r="E8" s="44">
        <v>65210.5</v>
      </c>
      <c r="F8" s="45">
        <f t="shared" si="0"/>
        <v>23.902004366178389</v>
      </c>
      <c r="G8" s="46">
        <f t="shared" si="1"/>
        <v>3.6396780694337565</v>
      </c>
    </row>
    <row r="9" spans="1:8" s="9" customFormat="1" ht="123.75">
      <c r="A9" s="42" t="s">
        <v>162</v>
      </c>
      <c r="B9" s="47" t="s">
        <v>163</v>
      </c>
      <c r="C9" s="44">
        <v>313.10000000000002</v>
      </c>
      <c r="D9" s="44">
        <v>1132.8</v>
      </c>
      <c r="E9" s="44">
        <v>114.3</v>
      </c>
      <c r="F9" s="45">
        <f t="shared" si="0"/>
        <v>10.090042372881356</v>
      </c>
      <c r="G9" s="46">
        <f t="shared" si="1"/>
        <v>-63.494091344618333</v>
      </c>
    </row>
    <row r="10" spans="1:8" s="9" customFormat="1" ht="56.25">
      <c r="A10" s="42" t="s">
        <v>164</v>
      </c>
      <c r="B10" s="43" t="s">
        <v>165</v>
      </c>
      <c r="C10" s="44">
        <v>1482.6</v>
      </c>
      <c r="D10" s="44">
        <v>2863.8</v>
      </c>
      <c r="E10" s="44">
        <v>450.2</v>
      </c>
      <c r="F10" s="45">
        <f t="shared" si="0"/>
        <v>15.720371534325022</v>
      </c>
      <c r="G10" s="46">
        <f t="shared" si="1"/>
        <v>-69.634426008363675</v>
      </c>
    </row>
    <row r="11" spans="1:8" s="9" customFormat="1" ht="101.25">
      <c r="A11" s="42" t="s">
        <v>166</v>
      </c>
      <c r="B11" s="48" t="s">
        <v>167</v>
      </c>
      <c r="C11" s="44"/>
      <c r="D11" s="44">
        <v>80</v>
      </c>
      <c r="E11" s="44">
        <v>101</v>
      </c>
      <c r="F11" s="45">
        <f t="shared" si="0"/>
        <v>126.25</v>
      </c>
      <c r="G11" s="46"/>
    </row>
    <row r="12" spans="1:8" s="9" customFormat="1" ht="101.25">
      <c r="A12" s="42" t="s">
        <v>168</v>
      </c>
      <c r="B12" s="49" t="s">
        <v>169</v>
      </c>
      <c r="C12" s="44"/>
      <c r="D12" s="44"/>
      <c r="E12" s="44">
        <v>7.9</v>
      </c>
      <c r="F12" s="45"/>
      <c r="G12" s="46"/>
    </row>
    <row r="13" spans="1:8" s="9" customFormat="1" ht="42">
      <c r="A13" s="10" t="s">
        <v>170</v>
      </c>
      <c r="B13" s="38" t="s">
        <v>171</v>
      </c>
      <c r="C13" s="39">
        <f>C14+C15+C16+C17</f>
        <v>4940.1000000000004</v>
      </c>
      <c r="D13" s="39">
        <f>D14+D15+D16+D17</f>
        <v>22439.7</v>
      </c>
      <c r="E13" s="39">
        <f>E14+E15+E16+E17</f>
        <v>5031.4000000000005</v>
      </c>
      <c r="F13" s="40">
        <f t="shared" si="0"/>
        <v>22.421868385049713</v>
      </c>
      <c r="G13" s="41">
        <f t="shared" si="1"/>
        <v>1.8481407258962435</v>
      </c>
    </row>
    <row r="14" spans="1:8" s="9" customFormat="1" ht="123.75">
      <c r="A14" s="15" t="s">
        <v>172</v>
      </c>
      <c r="B14" s="50" t="s">
        <v>173</v>
      </c>
      <c r="C14" s="44">
        <v>2241.9</v>
      </c>
      <c r="D14" s="44">
        <v>10303.5</v>
      </c>
      <c r="E14" s="44">
        <v>2258</v>
      </c>
      <c r="F14" s="45">
        <f t="shared" si="0"/>
        <v>21.914883292085214</v>
      </c>
      <c r="G14" s="46">
        <f t="shared" si="1"/>
        <v>0.71814086266113009</v>
      </c>
    </row>
    <row r="15" spans="1:8" s="9" customFormat="1" ht="146.25">
      <c r="A15" s="15" t="s">
        <v>174</v>
      </c>
      <c r="B15" s="50" t="s">
        <v>175</v>
      </c>
      <c r="C15" s="44">
        <v>14.6</v>
      </c>
      <c r="D15" s="44">
        <v>58.7</v>
      </c>
      <c r="E15" s="44">
        <v>15.8</v>
      </c>
      <c r="F15" s="45">
        <f t="shared" si="0"/>
        <v>26.916524701873932</v>
      </c>
      <c r="G15" s="46">
        <f t="shared" si="1"/>
        <v>8.2191780821917888</v>
      </c>
    </row>
    <row r="16" spans="1:8" s="9" customFormat="1" ht="135">
      <c r="A16" s="15" t="s">
        <v>176</v>
      </c>
      <c r="B16" s="50" t="s">
        <v>177</v>
      </c>
      <c r="C16" s="44">
        <v>3146.6</v>
      </c>
      <c r="D16" s="44">
        <v>12077.5</v>
      </c>
      <c r="E16" s="44">
        <v>3160.9</v>
      </c>
      <c r="F16" s="45">
        <f t="shared" si="0"/>
        <v>26.171807079279652</v>
      </c>
      <c r="G16" s="46">
        <f t="shared" si="1"/>
        <v>0.45445878090637848</v>
      </c>
    </row>
    <row r="17" spans="1:7" s="9" customFormat="1" ht="135">
      <c r="A17" s="15" t="s">
        <v>178</v>
      </c>
      <c r="B17" s="50" t="s">
        <v>179</v>
      </c>
      <c r="C17" s="44">
        <v>-463</v>
      </c>
      <c r="D17" s="44"/>
      <c r="E17" s="44">
        <v>-403.3</v>
      </c>
      <c r="F17" s="45"/>
      <c r="G17" s="46">
        <f t="shared" si="1"/>
        <v>-12.894168466522672</v>
      </c>
    </row>
    <row r="18" spans="1:7" s="9" customFormat="1" ht="21">
      <c r="A18" s="10" t="s">
        <v>180</v>
      </c>
      <c r="B18" s="38" t="s">
        <v>181</v>
      </c>
      <c r="C18" s="39">
        <f>C19+C21+C22+C24+C26+C20+C23+C25</f>
        <v>13742.8</v>
      </c>
      <c r="D18" s="39">
        <f>D19+D20+D21+D22+D23+D24+D25+D26</f>
        <v>29145</v>
      </c>
      <c r="E18" s="39">
        <f>E19+E20+E21+E22+E23+E24+E25+E26</f>
        <v>4594.7000000000007</v>
      </c>
      <c r="F18" s="40">
        <f t="shared" ref="F18" si="2">E18*100/D18</f>
        <v>15.76496826213759</v>
      </c>
      <c r="G18" s="41">
        <f t="shared" si="1"/>
        <v>-66.56649299997089</v>
      </c>
    </row>
    <row r="19" spans="1:7" s="9" customFormat="1" ht="33.75">
      <c r="A19" s="42" t="s">
        <v>182</v>
      </c>
      <c r="B19" s="43" t="s">
        <v>183</v>
      </c>
      <c r="C19" s="44">
        <v>2346.6999999999998</v>
      </c>
      <c r="D19" s="44">
        <v>5495</v>
      </c>
      <c r="E19" s="44">
        <v>1631.4</v>
      </c>
      <c r="F19" s="45">
        <f t="shared" si="0"/>
        <v>29.688808007279345</v>
      </c>
      <c r="G19" s="46">
        <f t="shared" si="1"/>
        <v>-30.481101120722712</v>
      </c>
    </row>
    <row r="20" spans="1:7" s="9" customFormat="1" ht="45">
      <c r="A20" s="42" t="s">
        <v>184</v>
      </c>
      <c r="B20" s="51" t="s">
        <v>185</v>
      </c>
      <c r="C20" s="44"/>
      <c r="D20" s="44"/>
      <c r="E20" s="44">
        <v>-0.2</v>
      </c>
      <c r="F20" s="45"/>
      <c r="G20" s="46"/>
    </row>
    <row r="21" spans="1:7" s="9" customFormat="1" ht="45">
      <c r="A21" s="42" t="s">
        <v>186</v>
      </c>
      <c r="B21" s="43" t="s">
        <v>187</v>
      </c>
      <c r="C21" s="44"/>
      <c r="D21" s="44">
        <v>5488</v>
      </c>
      <c r="E21" s="44">
        <v>1472.4</v>
      </c>
      <c r="F21" s="45">
        <f t="shared" si="0"/>
        <v>26.82944606413994</v>
      </c>
      <c r="G21" s="46"/>
    </row>
    <row r="22" spans="1:7" s="9" customFormat="1" ht="22.5">
      <c r="A22" s="42" t="s">
        <v>188</v>
      </c>
      <c r="B22" s="43" t="s">
        <v>189</v>
      </c>
      <c r="C22" s="44">
        <v>1712.6</v>
      </c>
      <c r="D22" s="44">
        <v>1925</v>
      </c>
      <c r="E22" s="44">
        <v>2038.3</v>
      </c>
      <c r="F22" s="45">
        <f t="shared" si="0"/>
        <v>105.88571428571429</v>
      </c>
      <c r="G22" s="46">
        <f t="shared" si="1"/>
        <v>19.017867569776953</v>
      </c>
    </row>
    <row r="23" spans="1:7" s="9" customFormat="1" ht="45">
      <c r="A23" s="42" t="s">
        <v>190</v>
      </c>
      <c r="B23" s="43" t="s">
        <v>191</v>
      </c>
      <c r="C23" s="44">
        <v>2177</v>
      </c>
      <c r="D23" s="44"/>
      <c r="E23" s="44">
        <v>-10.1</v>
      </c>
      <c r="F23" s="45"/>
      <c r="G23" s="46">
        <f t="shared" si="1"/>
        <v>-100.46394120349105</v>
      </c>
    </row>
    <row r="24" spans="1:7" s="9" customFormat="1" ht="22.5">
      <c r="A24" s="42" t="s">
        <v>192</v>
      </c>
      <c r="B24" s="43" t="s">
        <v>193</v>
      </c>
      <c r="C24" s="44">
        <v>7357.4</v>
      </c>
      <c r="D24" s="44">
        <v>15417</v>
      </c>
      <c r="E24" s="44">
        <v>-1606.2</v>
      </c>
      <c r="F24" s="45">
        <f t="shared" si="0"/>
        <v>-10.418369332554972</v>
      </c>
      <c r="G24" s="46">
        <f t="shared" si="1"/>
        <v>-121.83108163209829</v>
      </c>
    </row>
    <row r="25" spans="1:7" s="9" customFormat="1" ht="33.75">
      <c r="A25" s="42" t="s">
        <v>194</v>
      </c>
      <c r="B25" s="49" t="s">
        <v>195</v>
      </c>
      <c r="C25" s="44"/>
      <c r="D25" s="44"/>
      <c r="E25" s="44">
        <v>-1.5</v>
      </c>
      <c r="F25" s="45"/>
      <c r="G25" s="46"/>
    </row>
    <row r="26" spans="1:7" s="9" customFormat="1" ht="45">
      <c r="A26" s="42" t="s">
        <v>196</v>
      </c>
      <c r="B26" s="43" t="s">
        <v>197</v>
      </c>
      <c r="C26" s="44">
        <v>149.1</v>
      </c>
      <c r="D26" s="44">
        <v>820</v>
      </c>
      <c r="E26" s="44">
        <v>1070.5999999999999</v>
      </c>
      <c r="F26" s="45">
        <f t="shared" si="0"/>
        <v>130.56097560975607</v>
      </c>
      <c r="G26" s="46">
        <f t="shared" si="1"/>
        <v>618.04158283031518</v>
      </c>
    </row>
    <row r="27" spans="1:7" s="9" customFormat="1" ht="21">
      <c r="A27" s="10" t="s">
        <v>198</v>
      </c>
      <c r="B27" s="38" t="s">
        <v>199</v>
      </c>
      <c r="C27" s="39">
        <f>C28+C29+C30</f>
        <v>6986.8</v>
      </c>
      <c r="D27" s="39">
        <f>D28+D29+D30</f>
        <v>35775</v>
      </c>
      <c r="E27" s="39">
        <f>E28+E29+E30</f>
        <v>2987.9</v>
      </c>
      <c r="F27" s="40">
        <f t="shared" si="0"/>
        <v>8.3519217330538087</v>
      </c>
      <c r="G27" s="41">
        <f t="shared" si="1"/>
        <v>-57.23507184977386</v>
      </c>
    </row>
    <row r="28" spans="1:7" s="9" customFormat="1" ht="45">
      <c r="A28" s="42" t="s">
        <v>200</v>
      </c>
      <c r="B28" s="43" t="s">
        <v>201</v>
      </c>
      <c r="C28" s="44">
        <v>521.70000000000005</v>
      </c>
      <c r="D28" s="44">
        <v>9013</v>
      </c>
      <c r="E28" s="44">
        <v>377.3</v>
      </c>
      <c r="F28" s="45">
        <f t="shared" si="0"/>
        <v>4.1861755242427607</v>
      </c>
      <c r="G28" s="46">
        <f t="shared" si="1"/>
        <v>-27.678742572359596</v>
      </c>
    </row>
    <row r="29" spans="1:7" s="9" customFormat="1" ht="45">
      <c r="A29" s="42" t="s">
        <v>202</v>
      </c>
      <c r="B29" s="43" t="s">
        <v>203</v>
      </c>
      <c r="C29" s="44">
        <v>5350.3</v>
      </c>
      <c r="D29" s="44">
        <v>19690</v>
      </c>
      <c r="E29" s="44">
        <v>2357.1999999999998</v>
      </c>
      <c r="F29" s="45">
        <f t="shared" si="0"/>
        <v>11.971559167089891</v>
      </c>
      <c r="G29" s="46">
        <f t="shared" si="1"/>
        <v>-55.942657421079197</v>
      </c>
    </row>
    <row r="30" spans="1:7" s="9" customFormat="1" ht="45">
      <c r="A30" s="42" t="s">
        <v>204</v>
      </c>
      <c r="B30" s="43" t="s">
        <v>205</v>
      </c>
      <c r="C30" s="44">
        <v>1114.8</v>
      </c>
      <c r="D30" s="44">
        <v>7072</v>
      </c>
      <c r="E30" s="44">
        <v>253.4</v>
      </c>
      <c r="F30" s="45">
        <f t="shared" si="0"/>
        <v>3.5831447963800906</v>
      </c>
      <c r="G30" s="46">
        <f t="shared" si="1"/>
        <v>-77.269465374955146</v>
      </c>
    </row>
    <row r="31" spans="1:7" s="9" customFormat="1" ht="21">
      <c r="A31" s="10" t="s">
        <v>206</v>
      </c>
      <c r="B31" s="38" t="s">
        <v>207</v>
      </c>
      <c r="C31" s="39">
        <f>C32+C33+C34</f>
        <v>1268</v>
      </c>
      <c r="D31" s="39">
        <f>D32+D33+D34</f>
        <v>4054</v>
      </c>
      <c r="E31" s="39">
        <f>E32+E33+E34</f>
        <v>858.30000000000007</v>
      </c>
      <c r="F31" s="40">
        <f t="shared" si="0"/>
        <v>21.171682289097188</v>
      </c>
      <c r="G31" s="41">
        <f t="shared" si="1"/>
        <v>-32.310725552050471</v>
      </c>
    </row>
    <row r="32" spans="1:7" s="9" customFormat="1" ht="56.25">
      <c r="A32" s="42" t="s">
        <v>208</v>
      </c>
      <c r="B32" s="43" t="s">
        <v>209</v>
      </c>
      <c r="C32" s="44">
        <v>1250.4000000000001</v>
      </c>
      <c r="D32" s="44">
        <v>4000</v>
      </c>
      <c r="E32" s="44">
        <v>844.1</v>
      </c>
      <c r="F32" s="45">
        <f t="shared" si="0"/>
        <v>21.102499999999999</v>
      </c>
      <c r="G32" s="46">
        <f t="shared" si="1"/>
        <v>-32.493602047344851</v>
      </c>
    </row>
    <row r="33" spans="1:7" s="9" customFormat="1" ht="78.75">
      <c r="A33" s="42" t="s">
        <v>210</v>
      </c>
      <c r="B33" s="43" t="s">
        <v>211</v>
      </c>
      <c r="C33" s="44">
        <v>14.1</v>
      </c>
      <c r="D33" s="44">
        <v>54</v>
      </c>
      <c r="E33" s="44">
        <v>14.2</v>
      </c>
      <c r="F33" s="45">
        <f t="shared" si="0"/>
        <v>26.296296296296298</v>
      </c>
      <c r="G33" s="46">
        <f t="shared" si="1"/>
        <v>0.7092198581560325</v>
      </c>
    </row>
    <row r="34" spans="1:7" s="9" customFormat="1" ht="33.75">
      <c r="A34" s="42" t="s">
        <v>212</v>
      </c>
      <c r="B34" s="43" t="s">
        <v>213</v>
      </c>
      <c r="C34" s="44">
        <v>3.5</v>
      </c>
      <c r="D34" s="44"/>
      <c r="E34" s="44"/>
      <c r="F34" s="45"/>
      <c r="G34" s="46">
        <f t="shared" si="1"/>
        <v>-100</v>
      </c>
    </row>
    <row r="35" spans="1:7" s="9" customFormat="1" ht="52.5">
      <c r="A35" s="10" t="s">
        <v>214</v>
      </c>
      <c r="B35" s="38" t="s">
        <v>215</v>
      </c>
      <c r="C35" s="39">
        <f>C36+C39+C40+C43+C44+C37+C41+C42+C38</f>
        <v>2452.9</v>
      </c>
      <c r="D35" s="39">
        <f>D36+D39+D40+D43+D44+D37+D41+D42+D38</f>
        <v>13507</v>
      </c>
      <c r="E35" s="39">
        <f>E36+E39+E40+E43+E44+E37+E41+E42+E38</f>
        <v>5809.2999999999993</v>
      </c>
      <c r="F35" s="40">
        <f t="shared" si="0"/>
        <v>43.009550603390828</v>
      </c>
      <c r="G35" s="41">
        <f t="shared" si="1"/>
        <v>136.83395164906838</v>
      </c>
    </row>
    <row r="36" spans="1:7" s="9" customFormat="1" ht="95.25" customHeight="1">
      <c r="A36" s="42" t="s">
        <v>216</v>
      </c>
      <c r="B36" s="47" t="s">
        <v>217</v>
      </c>
      <c r="C36" s="44">
        <v>2003.7</v>
      </c>
      <c r="D36" s="44">
        <v>7500</v>
      </c>
      <c r="E36" s="44">
        <v>1796.6</v>
      </c>
      <c r="F36" s="45">
        <f t="shared" si="0"/>
        <v>23.954666666666668</v>
      </c>
      <c r="G36" s="46">
        <f t="shared" si="1"/>
        <v>-10.335878624544591</v>
      </c>
    </row>
    <row r="37" spans="1:7" s="9" customFormat="1" ht="78.75">
      <c r="A37" s="42" t="s">
        <v>218</v>
      </c>
      <c r="B37" s="43" t="s">
        <v>219</v>
      </c>
      <c r="C37" s="44">
        <v>1.1000000000000001</v>
      </c>
      <c r="D37" s="44">
        <v>3.3</v>
      </c>
      <c r="E37" s="44">
        <v>3.4</v>
      </c>
      <c r="F37" s="45">
        <f t="shared" si="0"/>
        <v>103.03030303030303</v>
      </c>
      <c r="G37" s="46">
        <f t="shared" si="1"/>
        <v>209.09090909090907</v>
      </c>
    </row>
    <row r="38" spans="1:7" s="9" customFormat="1" ht="78.75">
      <c r="A38" s="42" t="s">
        <v>220</v>
      </c>
      <c r="B38" s="43" t="s">
        <v>221</v>
      </c>
      <c r="C38" s="44">
        <v>5.7</v>
      </c>
      <c r="D38" s="44"/>
      <c r="E38" s="44">
        <v>60.2</v>
      </c>
      <c r="F38" s="45"/>
      <c r="G38" s="46">
        <f t="shared" si="1"/>
        <v>956.14035087719299</v>
      </c>
    </row>
    <row r="39" spans="1:7" s="9" customFormat="1" ht="67.5">
      <c r="A39" s="42" t="s">
        <v>222</v>
      </c>
      <c r="B39" s="43" t="s">
        <v>223</v>
      </c>
      <c r="C39" s="44">
        <v>81.7</v>
      </c>
      <c r="D39" s="44">
        <v>180</v>
      </c>
      <c r="E39" s="44">
        <v>60.3</v>
      </c>
      <c r="F39" s="45">
        <f t="shared" si="0"/>
        <v>33.5</v>
      </c>
      <c r="G39" s="46">
        <f t="shared" si="1"/>
        <v>-26.193390452876386</v>
      </c>
    </row>
    <row r="40" spans="1:7" s="9" customFormat="1" ht="67.5">
      <c r="A40" s="42" t="s">
        <v>224</v>
      </c>
      <c r="B40" s="43" t="s">
        <v>225</v>
      </c>
      <c r="C40" s="44">
        <v>73.400000000000006</v>
      </c>
      <c r="D40" s="44">
        <v>356</v>
      </c>
      <c r="E40" s="44">
        <v>121.1</v>
      </c>
      <c r="F40" s="45">
        <f t="shared" si="0"/>
        <v>34.016853932584269</v>
      </c>
      <c r="G40" s="46">
        <f t="shared" si="1"/>
        <v>64.98637602179835</v>
      </c>
    </row>
    <row r="41" spans="1:7" s="9" customFormat="1" ht="45">
      <c r="A41" s="42" t="s">
        <v>226</v>
      </c>
      <c r="B41" s="43" t="s">
        <v>227</v>
      </c>
      <c r="C41" s="44">
        <v>42.9</v>
      </c>
      <c r="D41" s="44">
        <v>4500</v>
      </c>
      <c r="E41" s="44">
        <v>3674.9</v>
      </c>
      <c r="F41" s="45">
        <f t="shared" si="0"/>
        <v>81.664444444444442</v>
      </c>
      <c r="G41" s="46">
        <f t="shared" si="1"/>
        <v>8466.2004662004656</v>
      </c>
    </row>
    <row r="42" spans="1:7" s="9" customFormat="1" ht="33.75">
      <c r="A42" s="42" t="s">
        <v>228</v>
      </c>
      <c r="B42" s="43" t="s">
        <v>229</v>
      </c>
      <c r="C42" s="44">
        <v>12.9</v>
      </c>
      <c r="D42" s="44">
        <v>98.7</v>
      </c>
      <c r="E42" s="44">
        <v>12.9</v>
      </c>
      <c r="F42" s="45">
        <f t="shared" si="0"/>
        <v>13.069908814589665</v>
      </c>
      <c r="G42" s="46">
        <f t="shared" si="1"/>
        <v>0</v>
      </c>
    </row>
    <row r="43" spans="1:7" s="9" customFormat="1" ht="84" customHeight="1">
      <c r="A43" s="42" t="s">
        <v>230</v>
      </c>
      <c r="B43" s="43" t="s">
        <v>231</v>
      </c>
      <c r="C43" s="44">
        <v>18</v>
      </c>
      <c r="D43" s="44">
        <v>90</v>
      </c>
      <c r="E43" s="44">
        <v>1.2</v>
      </c>
      <c r="F43" s="45">
        <f t="shared" si="0"/>
        <v>1.3333333333333333</v>
      </c>
      <c r="G43" s="46">
        <f t="shared" si="1"/>
        <v>-93.333333333333329</v>
      </c>
    </row>
    <row r="44" spans="1:7" s="9" customFormat="1" ht="90">
      <c r="A44" s="42" t="s">
        <v>232</v>
      </c>
      <c r="B44" s="43" t="s">
        <v>233</v>
      </c>
      <c r="C44" s="44">
        <v>213.5</v>
      </c>
      <c r="D44" s="44">
        <v>779</v>
      </c>
      <c r="E44" s="44">
        <v>78.7</v>
      </c>
      <c r="F44" s="45">
        <f t="shared" si="0"/>
        <v>10.102695763799744</v>
      </c>
      <c r="G44" s="46">
        <f t="shared" si="1"/>
        <v>-63.138173302107731</v>
      </c>
    </row>
    <row r="45" spans="1:7" s="9" customFormat="1" ht="21">
      <c r="A45" s="10" t="s">
        <v>234</v>
      </c>
      <c r="B45" s="38" t="s">
        <v>235</v>
      </c>
      <c r="C45" s="39">
        <f>C46+C47+C48</f>
        <v>292.60000000000002</v>
      </c>
      <c r="D45" s="39">
        <f>D46+D47+D48</f>
        <v>479.5</v>
      </c>
      <c r="E45" s="39">
        <f>E46+E47+E48+E49</f>
        <v>253.2</v>
      </c>
      <c r="F45" s="40">
        <f t="shared" si="0"/>
        <v>52.805005213764339</v>
      </c>
      <c r="G45" s="41">
        <f t="shared" si="1"/>
        <v>-13.465481886534519</v>
      </c>
    </row>
    <row r="46" spans="1:7" s="9" customFormat="1" ht="33.75">
      <c r="A46" s="42" t="s">
        <v>236</v>
      </c>
      <c r="B46" s="43" t="s">
        <v>237</v>
      </c>
      <c r="C46" s="44">
        <v>180.6</v>
      </c>
      <c r="D46" s="44">
        <v>254.8</v>
      </c>
      <c r="E46" s="44">
        <v>120.5</v>
      </c>
      <c r="F46" s="45">
        <f t="shared" si="0"/>
        <v>47.291993720565145</v>
      </c>
      <c r="G46" s="46">
        <f t="shared" si="1"/>
        <v>-33.277962347729783</v>
      </c>
    </row>
    <row r="47" spans="1:7" s="9" customFormat="1" ht="22.5">
      <c r="A47" s="42" t="s">
        <v>238</v>
      </c>
      <c r="B47" s="43" t="s">
        <v>239</v>
      </c>
      <c r="C47" s="44">
        <v>45.6</v>
      </c>
      <c r="D47" s="44">
        <v>176.8</v>
      </c>
      <c r="E47" s="44">
        <v>51.3</v>
      </c>
      <c r="F47" s="45">
        <f t="shared" si="0"/>
        <v>29.015837104072396</v>
      </c>
      <c r="G47" s="46">
        <f t="shared" si="1"/>
        <v>12.5</v>
      </c>
    </row>
    <row r="48" spans="1:7" s="9" customFormat="1" ht="22.5">
      <c r="A48" s="42" t="s">
        <v>240</v>
      </c>
      <c r="B48" s="43" t="s">
        <v>241</v>
      </c>
      <c r="C48" s="44">
        <v>66.400000000000006</v>
      </c>
      <c r="D48" s="44">
        <v>47.9</v>
      </c>
      <c r="E48" s="44">
        <v>81.2</v>
      </c>
      <c r="F48" s="45">
        <f t="shared" si="0"/>
        <v>169.51983298538622</v>
      </c>
      <c r="G48" s="46">
        <f t="shared" si="1"/>
        <v>22.289156626506013</v>
      </c>
    </row>
    <row r="49" spans="1:7" s="9" customFormat="1" ht="22.5">
      <c r="A49" s="42" t="s">
        <v>242</v>
      </c>
      <c r="B49" s="43" t="s">
        <v>243</v>
      </c>
      <c r="C49" s="44"/>
      <c r="D49" s="44"/>
      <c r="E49" s="44">
        <v>0.2</v>
      </c>
      <c r="F49" s="45"/>
      <c r="G49" s="46"/>
    </row>
    <row r="50" spans="1:7" s="9" customFormat="1" ht="31.5">
      <c r="A50" s="10" t="s">
        <v>244</v>
      </c>
      <c r="B50" s="38" t="s">
        <v>245</v>
      </c>
      <c r="C50" s="39">
        <f>C52+C53+C51</f>
        <v>61.3</v>
      </c>
      <c r="D50" s="39">
        <f>D52+D53+D51</f>
        <v>456.2</v>
      </c>
      <c r="E50" s="39">
        <f>E52+E53+E51</f>
        <v>487.59999999999997</v>
      </c>
      <c r="F50" s="40">
        <f t="shared" si="0"/>
        <v>106.88294607628234</v>
      </c>
      <c r="G50" s="41">
        <f t="shared" si="1"/>
        <v>695.43230016313214</v>
      </c>
    </row>
    <row r="51" spans="1:7" s="9" customFormat="1" ht="45">
      <c r="A51" s="42" t="s">
        <v>246</v>
      </c>
      <c r="B51" s="43" t="s">
        <v>247</v>
      </c>
      <c r="C51" s="44">
        <v>22.1</v>
      </c>
      <c r="D51" s="44"/>
      <c r="E51" s="44">
        <v>25.2</v>
      </c>
      <c r="F51" s="45"/>
      <c r="G51" s="46">
        <f t="shared" si="1"/>
        <v>14.027149321266961</v>
      </c>
    </row>
    <row r="52" spans="1:7" s="9" customFormat="1" ht="22.5">
      <c r="A52" s="42" t="s">
        <v>248</v>
      </c>
      <c r="B52" s="43" t="s">
        <v>249</v>
      </c>
      <c r="C52" s="44">
        <v>36.4</v>
      </c>
      <c r="D52" s="44">
        <v>426.2</v>
      </c>
      <c r="E52" s="44">
        <v>459</v>
      </c>
      <c r="F52" s="45">
        <f t="shared" ref="F52" si="3">E52*100/D52</f>
        <v>107.69591740966682</v>
      </c>
      <c r="G52" s="46">
        <f t="shared" si="1"/>
        <v>1160.9890109890111</v>
      </c>
    </row>
    <row r="53" spans="1:7" s="9" customFormat="1" ht="22.5">
      <c r="A53" s="42" t="s">
        <v>250</v>
      </c>
      <c r="B53" s="43" t="s">
        <v>251</v>
      </c>
      <c r="C53" s="44">
        <v>2.8</v>
      </c>
      <c r="D53" s="44">
        <v>30</v>
      </c>
      <c r="E53" s="44">
        <v>3.4</v>
      </c>
      <c r="F53" s="45">
        <f t="shared" si="0"/>
        <v>11.333333333333334</v>
      </c>
      <c r="G53" s="46">
        <f t="shared" si="1"/>
        <v>21.428571428571431</v>
      </c>
    </row>
    <row r="54" spans="1:7" s="9" customFormat="1" ht="31.5">
      <c r="A54" s="10" t="s">
        <v>252</v>
      </c>
      <c r="B54" s="38" t="s">
        <v>253</v>
      </c>
      <c r="C54" s="39">
        <f>C55+C56+C58+C59+C57</f>
        <v>448.70000000000005</v>
      </c>
      <c r="D54" s="39">
        <f>D55+D56+D58+D59</f>
        <v>3645.7</v>
      </c>
      <c r="E54" s="39">
        <f>E55+E55+E56+E58+E59</f>
        <v>2201.6000000000004</v>
      </c>
      <c r="F54" s="40">
        <f t="shared" si="0"/>
        <v>60.388951367364307</v>
      </c>
      <c r="G54" s="41">
        <f t="shared" si="1"/>
        <v>390.66191219077336</v>
      </c>
    </row>
    <row r="55" spans="1:7" s="9" customFormat="1" ht="45">
      <c r="A55" s="42" t="s">
        <v>254</v>
      </c>
      <c r="B55" s="43" t="s">
        <v>255</v>
      </c>
      <c r="C55" s="44"/>
      <c r="D55" s="44">
        <v>45.7</v>
      </c>
      <c r="E55" s="44"/>
      <c r="F55" s="45"/>
      <c r="G55" s="46"/>
    </row>
    <row r="56" spans="1:7" s="9" customFormat="1" ht="67.5">
      <c r="A56" s="42" t="s">
        <v>256</v>
      </c>
      <c r="B56" s="43" t="s">
        <v>257</v>
      </c>
      <c r="C56" s="44">
        <v>116.9</v>
      </c>
      <c r="D56" s="44">
        <v>3000</v>
      </c>
      <c r="E56" s="44">
        <v>496.3</v>
      </c>
      <c r="F56" s="45">
        <f t="shared" ref="F56" si="4">E56*100/D56</f>
        <v>16.543333333333333</v>
      </c>
      <c r="G56" s="46">
        <f t="shared" ref="G56:G57" si="5">E56*100/C56-100</f>
        <v>324.55089820359279</v>
      </c>
    </row>
    <row r="57" spans="1:7" s="9" customFormat="1" ht="56.25">
      <c r="A57" s="42" t="s">
        <v>258</v>
      </c>
      <c r="B57" s="43" t="s">
        <v>259</v>
      </c>
      <c r="C57" s="44">
        <v>331.8</v>
      </c>
      <c r="D57" s="44"/>
      <c r="E57" s="44"/>
      <c r="F57" s="45"/>
      <c r="G57" s="46">
        <f t="shared" si="5"/>
        <v>-100</v>
      </c>
    </row>
    <row r="58" spans="1:7" s="9" customFormat="1" ht="112.5">
      <c r="A58" s="42" t="s">
        <v>260</v>
      </c>
      <c r="B58" s="48" t="s">
        <v>261</v>
      </c>
      <c r="C58" s="44"/>
      <c r="D58" s="44">
        <v>600</v>
      </c>
      <c r="E58" s="44">
        <v>460.9</v>
      </c>
      <c r="F58" s="45">
        <f t="shared" ref="F58" si="6">E58*100/D58</f>
        <v>76.816666666666663</v>
      </c>
      <c r="G58" s="46"/>
    </row>
    <row r="59" spans="1:7" s="9" customFormat="1" ht="69" customHeight="1">
      <c r="A59" s="42" t="s">
        <v>262</v>
      </c>
      <c r="B59" s="52" t="s">
        <v>263</v>
      </c>
      <c r="C59" s="44"/>
      <c r="D59" s="44"/>
      <c r="E59" s="44">
        <v>1244.4000000000001</v>
      </c>
      <c r="F59" s="45"/>
      <c r="G59" s="46"/>
    </row>
    <row r="60" spans="1:7" s="9" customFormat="1" ht="21">
      <c r="A60" s="10" t="s">
        <v>264</v>
      </c>
      <c r="B60" s="38" t="s">
        <v>265</v>
      </c>
      <c r="C60" s="39">
        <f>C72+C73+C61+C62+C63+C64+C65+C66+C67+C68+C69+C70+C71+C74</f>
        <v>624.9</v>
      </c>
      <c r="D60" s="39">
        <f>D72+D73+D61+D62+D63+D64+D65+D66+D67+D68+D69+D70+D71+D74</f>
        <v>1654.3</v>
      </c>
      <c r="E60" s="39">
        <f>E72+E73+E61+E62+E63+E64+E65+E66+E67+E68+E69+E70+E71+E74</f>
        <v>1032.2</v>
      </c>
      <c r="F60" s="40">
        <f t="shared" si="0"/>
        <v>62.394970682463885</v>
      </c>
      <c r="G60" s="41">
        <f t="shared" si="1"/>
        <v>65.17842854856778</v>
      </c>
    </row>
    <row r="61" spans="1:7" s="9" customFormat="1" ht="87.75" customHeight="1">
      <c r="A61" s="42" t="s">
        <v>266</v>
      </c>
      <c r="B61" s="57" t="s">
        <v>267</v>
      </c>
      <c r="C61" s="44">
        <v>0.1</v>
      </c>
      <c r="D61" s="44">
        <v>0.6</v>
      </c>
      <c r="E61" s="44">
        <v>12.8</v>
      </c>
      <c r="F61" s="45">
        <f t="shared" si="0"/>
        <v>2133.3333333333335</v>
      </c>
      <c r="G61" s="46">
        <f t="shared" si="1"/>
        <v>12700</v>
      </c>
    </row>
    <row r="62" spans="1:7" s="9" customFormat="1" ht="114.75" customHeight="1">
      <c r="A62" s="42" t="s">
        <v>268</v>
      </c>
      <c r="B62" s="58" t="s">
        <v>269</v>
      </c>
      <c r="C62" s="44"/>
      <c r="D62" s="44">
        <v>4.5</v>
      </c>
      <c r="E62" s="44">
        <v>135.19999999999999</v>
      </c>
      <c r="F62" s="45">
        <f t="shared" si="0"/>
        <v>3004.4444444444439</v>
      </c>
      <c r="G62" s="46"/>
    </row>
    <row r="63" spans="1:7" s="9" customFormat="1" ht="86.25" customHeight="1">
      <c r="A63" s="42" t="s">
        <v>270</v>
      </c>
      <c r="B63" s="57" t="s">
        <v>271</v>
      </c>
      <c r="C63" s="44">
        <v>0.5</v>
      </c>
      <c r="D63" s="44">
        <v>2.2000000000000002</v>
      </c>
      <c r="E63" s="44">
        <v>13.9</v>
      </c>
      <c r="F63" s="45">
        <f t="shared" si="0"/>
        <v>631.81818181818176</v>
      </c>
      <c r="G63" s="46">
        <f t="shared" ref="G63" si="7">E63*100/C63-100</f>
        <v>2680</v>
      </c>
    </row>
    <row r="64" spans="1:7" s="9" customFormat="1" ht="93" customHeight="1">
      <c r="A64" s="42" t="s">
        <v>272</v>
      </c>
      <c r="B64" s="53" t="s">
        <v>273</v>
      </c>
      <c r="C64" s="44"/>
      <c r="D64" s="44"/>
      <c r="E64" s="44">
        <v>500</v>
      </c>
      <c r="F64" s="45"/>
      <c r="G64" s="46"/>
    </row>
    <row r="65" spans="1:7" s="9" customFormat="1" ht="80.25" customHeight="1">
      <c r="A65" s="42" t="s">
        <v>274</v>
      </c>
      <c r="B65" s="54" t="s">
        <v>275</v>
      </c>
      <c r="C65" s="44"/>
      <c r="D65" s="44"/>
      <c r="E65" s="44">
        <v>3</v>
      </c>
      <c r="F65" s="45"/>
      <c r="G65" s="46"/>
    </row>
    <row r="66" spans="1:7" s="9" customFormat="1" ht="104.25" customHeight="1">
      <c r="A66" s="42" t="s">
        <v>276</v>
      </c>
      <c r="B66" s="53" t="s">
        <v>277</v>
      </c>
      <c r="C66" s="44"/>
      <c r="D66" s="44"/>
      <c r="E66" s="44">
        <v>18.7</v>
      </c>
      <c r="F66" s="45"/>
      <c r="G66" s="46"/>
    </row>
    <row r="67" spans="1:7" s="9" customFormat="1" ht="125.25" customHeight="1">
      <c r="A67" s="42" t="s">
        <v>278</v>
      </c>
      <c r="B67" s="53" t="s">
        <v>279</v>
      </c>
      <c r="C67" s="44"/>
      <c r="D67" s="44"/>
      <c r="E67" s="44">
        <v>10.9</v>
      </c>
      <c r="F67" s="45"/>
      <c r="G67" s="46"/>
    </row>
    <row r="68" spans="1:7" s="9" customFormat="1" ht="90.75" customHeight="1">
      <c r="A68" s="42" t="s">
        <v>280</v>
      </c>
      <c r="B68" s="55" t="s">
        <v>281</v>
      </c>
      <c r="C68" s="44"/>
      <c r="D68" s="44"/>
      <c r="E68" s="44">
        <v>0.5</v>
      </c>
      <c r="F68" s="45"/>
      <c r="G68" s="46"/>
    </row>
    <row r="69" spans="1:7" s="9" customFormat="1" ht="79.5" customHeight="1">
      <c r="A69" s="42" t="s">
        <v>282</v>
      </c>
      <c r="B69" s="53" t="s">
        <v>283</v>
      </c>
      <c r="C69" s="44"/>
      <c r="D69" s="44">
        <v>1</v>
      </c>
      <c r="E69" s="44">
        <v>7.3</v>
      </c>
      <c r="F69" s="45"/>
      <c r="G69" s="46"/>
    </row>
    <row r="70" spans="1:7" s="9" customFormat="1" ht="101.25">
      <c r="A70" s="42" t="s">
        <v>284</v>
      </c>
      <c r="B70" s="57" t="s">
        <v>285</v>
      </c>
      <c r="C70" s="44">
        <v>1.3</v>
      </c>
      <c r="D70" s="44">
        <v>11</v>
      </c>
      <c r="E70" s="44">
        <v>107.9</v>
      </c>
      <c r="F70" s="45">
        <f t="shared" ref="F70" si="8">E70*100/D70</f>
        <v>980.90909090909088</v>
      </c>
      <c r="G70" s="46">
        <f t="shared" ref="G70" si="9">E70*100/C70-100</f>
        <v>8200</v>
      </c>
    </row>
    <row r="71" spans="1:7" s="9" customFormat="1" ht="90">
      <c r="A71" s="42" t="s">
        <v>286</v>
      </c>
      <c r="B71" s="51" t="s">
        <v>287</v>
      </c>
      <c r="C71" s="44"/>
      <c r="D71" s="44"/>
      <c r="E71" s="44">
        <v>2.7</v>
      </c>
      <c r="F71" s="45"/>
      <c r="G71" s="46"/>
    </row>
    <row r="72" spans="1:7" s="9" customFormat="1" ht="90">
      <c r="A72" s="42" t="s">
        <v>288</v>
      </c>
      <c r="B72" s="43" t="s">
        <v>289</v>
      </c>
      <c r="C72" s="44">
        <v>575.20000000000005</v>
      </c>
      <c r="D72" s="44">
        <v>1566</v>
      </c>
      <c r="E72" s="44">
        <v>137.4</v>
      </c>
      <c r="F72" s="45">
        <f t="shared" ref="F72:F73" si="10">E72*100/D72</f>
        <v>8.773946360153257</v>
      </c>
      <c r="G72" s="46">
        <f t="shared" ref="G72:G73" si="11">E72*100/C72-100</f>
        <v>-76.112656467315716</v>
      </c>
    </row>
    <row r="73" spans="1:7" s="9" customFormat="1" ht="78.75">
      <c r="A73" s="42" t="s">
        <v>290</v>
      </c>
      <c r="B73" s="43" t="s">
        <v>291</v>
      </c>
      <c r="C73" s="44">
        <v>47.8</v>
      </c>
      <c r="D73" s="44">
        <v>69</v>
      </c>
      <c r="E73" s="44">
        <v>5.9</v>
      </c>
      <c r="F73" s="45">
        <f t="shared" si="10"/>
        <v>8.5507246376811601</v>
      </c>
      <c r="G73" s="46">
        <f t="shared" si="11"/>
        <v>-87.656903765690373</v>
      </c>
    </row>
    <row r="74" spans="1:7" s="9" customFormat="1" ht="112.5">
      <c r="A74" s="42" t="s">
        <v>292</v>
      </c>
      <c r="B74" s="56" t="s">
        <v>293</v>
      </c>
      <c r="C74" s="44"/>
      <c r="D74" s="44"/>
      <c r="E74" s="44">
        <v>76</v>
      </c>
      <c r="F74" s="45"/>
      <c r="G74" s="46"/>
    </row>
    <row r="75" spans="1:7" s="9" customFormat="1" ht="21">
      <c r="A75" s="10" t="s">
        <v>294</v>
      </c>
      <c r="B75" s="38" t="s">
        <v>295</v>
      </c>
      <c r="C75" s="39">
        <f>C77+C78+C79+C76</f>
        <v>-20.599999999999994</v>
      </c>
      <c r="D75" s="39">
        <f t="shared" ref="D75" si="12">D77+D78+D79+D76</f>
        <v>0</v>
      </c>
      <c r="E75" s="39">
        <f>E77+E78+E79+E76</f>
        <v>567.4</v>
      </c>
      <c r="F75" s="40"/>
      <c r="G75" s="41">
        <f t="shared" ref="G75:G79" si="13">E75*100/C75-100</f>
        <v>-2854.3689320388357</v>
      </c>
    </row>
    <row r="76" spans="1:7" s="9" customFormat="1" ht="22.5">
      <c r="A76" s="42" t="s">
        <v>296</v>
      </c>
      <c r="B76" s="43" t="s">
        <v>297</v>
      </c>
      <c r="C76" s="44">
        <v>-73.3</v>
      </c>
      <c r="D76" s="39"/>
      <c r="E76" s="44">
        <v>579.4</v>
      </c>
      <c r="F76" s="45"/>
      <c r="G76" s="46">
        <f t="shared" si="13"/>
        <v>-890.45020463847209</v>
      </c>
    </row>
    <row r="77" spans="1:7" s="9" customFormat="1" ht="22.5">
      <c r="A77" s="42" t="s">
        <v>298</v>
      </c>
      <c r="B77" s="43" t="s">
        <v>299</v>
      </c>
      <c r="C77" s="44">
        <v>52.2</v>
      </c>
      <c r="D77" s="44"/>
      <c r="E77" s="44">
        <v>-12</v>
      </c>
      <c r="F77" s="45"/>
      <c r="G77" s="46">
        <f t="shared" si="13"/>
        <v>-122.98850574712644</v>
      </c>
    </row>
    <row r="78" spans="1:7" s="9" customFormat="1" ht="22.5">
      <c r="A78" s="42" t="s">
        <v>300</v>
      </c>
      <c r="B78" s="43" t="s">
        <v>301</v>
      </c>
      <c r="C78" s="44"/>
      <c r="D78" s="44"/>
      <c r="E78" s="44"/>
      <c r="F78" s="45"/>
      <c r="G78" s="46"/>
    </row>
    <row r="79" spans="1:7" s="9" customFormat="1" ht="22.5">
      <c r="A79" s="42" t="s">
        <v>302</v>
      </c>
      <c r="B79" s="43" t="s">
        <v>303</v>
      </c>
      <c r="C79" s="44">
        <v>0.5</v>
      </c>
      <c r="D79" s="44"/>
      <c r="E79" s="44"/>
      <c r="F79" s="45"/>
      <c r="G79" s="46">
        <f t="shared" si="13"/>
        <v>-100</v>
      </c>
    </row>
    <row r="80" spans="1:7" ht="21">
      <c r="A80" s="11" t="s">
        <v>5</v>
      </c>
      <c r="B80" s="20" t="s">
        <v>6</v>
      </c>
      <c r="C80" s="29">
        <f>C81+C109+C112</f>
        <v>173367.37549999999</v>
      </c>
      <c r="D80" s="29">
        <f t="shared" ref="D80:E80" si="14">D81+D109+D112</f>
        <v>1108114.2960000001</v>
      </c>
      <c r="E80" s="29">
        <f t="shared" si="14"/>
        <v>223411.30000000002</v>
      </c>
      <c r="F80" s="29">
        <f>E80*100/D80</f>
        <v>20.161394975812133</v>
      </c>
      <c r="G80" s="29">
        <f t="shared" ref="G80:G115" si="15">E80*100/C80-100</f>
        <v>28.865825738937843</v>
      </c>
    </row>
    <row r="81" spans="1:7" ht="42">
      <c r="A81" s="11" t="s">
        <v>7</v>
      </c>
      <c r="B81" s="21" t="s">
        <v>8</v>
      </c>
      <c r="C81" s="29">
        <f>C82+C85+C96</f>
        <v>173322.80050000001</v>
      </c>
      <c r="D81" s="29">
        <f>D82+D85+D96+D107</f>
        <v>1107987.696</v>
      </c>
      <c r="E81" s="29">
        <f>E82+E85+E96+E107</f>
        <v>224275.7</v>
      </c>
      <c r="F81" s="29">
        <f>E81*100/D81</f>
        <v>20.241713947697122</v>
      </c>
      <c r="G81" s="29">
        <f t="shared" si="15"/>
        <v>29.397689947895799</v>
      </c>
    </row>
    <row r="82" spans="1:7" ht="21">
      <c r="A82" s="11" t="s">
        <v>27</v>
      </c>
      <c r="B82" s="21" t="s">
        <v>9</v>
      </c>
      <c r="C82" s="29">
        <v>19276.650000000001</v>
      </c>
      <c r="D82" s="29">
        <f>D83+D84</f>
        <v>95135.9</v>
      </c>
      <c r="E82" s="29">
        <f>E83+E84</f>
        <v>23784</v>
      </c>
      <c r="F82" s="29">
        <f t="shared" ref="F80:F115" si="16">E82*100/D82</f>
        <v>25.000026278197822</v>
      </c>
      <c r="G82" s="29">
        <f t="shared" si="15"/>
        <v>23.382434188513031</v>
      </c>
    </row>
    <row r="83" spans="1:7" ht="22.5">
      <c r="A83" s="15" t="s">
        <v>28</v>
      </c>
      <c r="B83" s="22" t="s">
        <v>10</v>
      </c>
      <c r="C83" s="28">
        <v>15891</v>
      </c>
      <c r="D83" s="28">
        <v>49843.4</v>
      </c>
      <c r="E83" s="28">
        <v>12460.9</v>
      </c>
      <c r="F83" s="28">
        <f t="shared" si="16"/>
        <v>25.000100314184024</v>
      </c>
      <c r="G83" s="28">
        <f t="shared" si="15"/>
        <v>-21.585173997860423</v>
      </c>
    </row>
    <row r="84" spans="1:7" ht="33.75">
      <c r="A84" s="15" t="s">
        <v>29</v>
      </c>
      <c r="B84" s="22" t="s">
        <v>11</v>
      </c>
      <c r="C84" s="28">
        <v>3385.65</v>
      </c>
      <c r="D84" s="28">
        <v>45292.5</v>
      </c>
      <c r="E84" s="28">
        <v>11323.1</v>
      </c>
      <c r="F84" s="28">
        <f t="shared" si="16"/>
        <v>24.999944803223492</v>
      </c>
      <c r="G84" s="28">
        <f t="shared" si="15"/>
        <v>234.44390294330481</v>
      </c>
    </row>
    <row r="85" spans="1:7" ht="31.5">
      <c r="A85" s="11" t="s">
        <v>30</v>
      </c>
      <c r="B85" s="21" t="s">
        <v>12</v>
      </c>
      <c r="C85" s="29">
        <v>22547.156299999999</v>
      </c>
      <c r="D85" s="29">
        <f>D87+D92+D93+D94+D95+D86+D88+D89+D90+D91</f>
        <v>263718.59999999998</v>
      </c>
      <c r="E85" s="29">
        <f>E87+E92+E93+E94+E95+E86+E88+E89+E90+E91</f>
        <v>38648.5</v>
      </c>
      <c r="F85" s="29">
        <f t="shared" si="16"/>
        <v>14.655204448984639</v>
      </c>
      <c r="G85" s="29">
        <f t="shared" si="15"/>
        <v>71.411860040194966</v>
      </c>
    </row>
    <row r="86" spans="1:7" s="9" customFormat="1" ht="120.75" customHeight="1">
      <c r="A86" s="19" t="s">
        <v>132</v>
      </c>
      <c r="B86" s="35" t="s">
        <v>133</v>
      </c>
      <c r="C86" s="28"/>
      <c r="D86" s="28">
        <v>52622.400000000001</v>
      </c>
      <c r="E86" s="28"/>
      <c r="F86" s="28">
        <f t="shared" si="16"/>
        <v>0</v>
      </c>
      <c r="G86" s="28"/>
    </row>
    <row r="87" spans="1:7" ht="101.25">
      <c r="A87" s="19" t="s">
        <v>55</v>
      </c>
      <c r="B87" s="22" t="s">
        <v>46</v>
      </c>
      <c r="C87" s="28">
        <v>0</v>
      </c>
      <c r="D87" s="28">
        <v>2215.6999999999998</v>
      </c>
      <c r="E87" s="28">
        <v>0</v>
      </c>
      <c r="F87" s="28">
        <f t="shared" si="16"/>
        <v>0</v>
      </c>
      <c r="G87" s="28"/>
    </row>
    <row r="88" spans="1:7" s="9" customFormat="1" ht="78.75">
      <c r="A88" s="19" t="s">
        <v>138</v>
      </c>
      <c r="B88" s="22" t="s">
        <v>137</v>
      </c>
      <c r="C88" s="28"/>
      <c r="D88" s="28">
        <v>14801.7</v>
      </c>
      <c r="E88" s="28">
        <v>4201.7</v>
      </c>
      <c r="F88" s="28">
        <f t="shared" si="16"/>
        <v>28.386604241404701</v>
      </c>
      <c r="G88" s="28"/>
    </row>
    <row r="89" spans="1:7" s="9" customFormat="1" ht="67.5">
      <c r="A89" s="19" t="s">
        <v>139</v>
      </c>
      <c r="B89" s="22" t="s">
        <v>136</v>
      </c>
      <c r="C89" s="28"/>
      <c r="D89" s="28">
        <v>814.3</v>
      </c>
      <c r="E89" s="28"/>
      <c r="F89" s="28">
        <f t="shared" si="16"/>
        <v>0</v>
      </c>
      <c r="G89" s="28"/>
    </row>
    <row r="90" spans="1:7" s="9" customFormat="1" ht="33.75">
      <c r="A90" s="19" t="s">
        <v>140</v>
      </c>
      <c r="B90" s="22" t="s">
        <v>135</v>
      </c>
      <c r="C90" s="28"/>
      <c r="D90" s="28">
        <v>786</v>
      </c>
      <c r="E90" s="28">
        <v>786</v>
      </c>
      <c r="F90" s="28">
        <f t="shared" si="16"/>
        <v>100</v>
      </c>
      <c r="G90" s="28"/>
    </row>
    <row r="91" spans="1:7" s="9" customFormat="1" ht="22.5">
      <c r="A91" s="19" t="s">
        <v>141</v>
      </c>
      <c r="B91" s="22" t="s">
        <v>134</v>
      </c>
      <c r="C91" s="28"/>
      <c r="D91" s="28">
        <v>27327.599999999999</v>
      </c>
      <c r="E91" s="28">
        <v>200</v>
      </c>
      <c r="F91" s="28">
        <f t="shared" si="16"/>
        <v>0.73186082934469188</v>
      </c>
      <c r="G91" s="28"/>
    </row>
    <row r="92" spans="1:7" ht="56.25">
      <c r="A92" s="15" t="s">
        <v>53</v>
      </c>
      <c r="B92" s="16" t="s">
        <v>26</v>
      </c>
      <c r="C92" s="28">
        <v>0</v>
      </c>
      <c r="D92" s="28">
        <v>5975.4</v>
      </c>
      <c r="E92" s="28">
        <v>0</v>
      </c>
      <c r="F92" s="28">
        <f t="shared" si="16"/>
        <v>0</v>
      </c>
      <c r="G92" s="28"/>
    </row>
    <row r="93" spans="1:7" ht="30.75" customHeight="1">
      <c r="A93" s="23" t="s">
        <v>52</v>
      </c>
      <c r="B93" s="22" t="s">
        <v>54</v>
      </c>
      <c r="C93" s="28">
        <v>0</v>
      </c>
      <c r="D93" s="28">
        <v>1999.8</v>
      </c>
      <c r="E93" s="28">
        <v>0</v>
      </c>
      <c r="F93" s="28">
        <f t="shared" si="16"/>
        <v>0</v>
      </c>
      <c r="G93" s="28"/>
    </row>
    <row r="94" spans="1:7" ht="67.5">
      <c r="A94" s="19" t="s">
        <v>51</v>
      </c>
      <c r="B94" s="22" t="s">
        <v>47</v>
      </c>
      <c r="C94" s="28">
        <v>5027.8639000000003</v>
      </c>
      <c r="D94" s="28"/>
      <c r="E94" s="28"/>
      <c r="F94" s="28"/>
      <c r="G94" s="28">
        <f t="shared" si="15"/>
        <v>-100</v>
      </c>
    </row>
    <row r="95" spans="1:7" ht="22.5">
      <c r="A95" s="15" t="s">
        <v>31</v>
      </c>
      <c r="B95" s="24" t="s">
        <v>13</v>
      </c>
      <c r="C95" s="28">
        <v>17519.292399999998</v>
      </c>
      <c r="D95" s="28">
        <v>157175.70000000001</v>
      </c>
      <c r="E95" s="28">
        <v>33460.800000000003</v>
      </c>
      <c r="F95" s="28">
        <f t="shared" si="16"/>
        <v>21.288787007151871</v>
      </c>
      <c r="G95" s="28">
        <f t="shared" si="15"/>
        <v>90.994015260570734</v>
      </c>
    </row>
    <row r="96" spans="1:7" ht="21">
      <c r="A96" s="12" t="s">
        <v>304</v>
      </c>
      <c r="B96" s="21" t="s">
        <v>14</v>
      </c>
      <c r="C96" s="29">
        <f>C97+C98+C99+C100+C101+C102+C103+C104+C105+C106</f>
        <v>131498.99420000002</v>
      </c>
      <c r="D96" s="29">
        <f>D97+D98+D99+D100+D101+D102+D103+D104+D105+D106</f>
        <v>725252.29600000009</v>
      </c>
      <c r="E96" s="29">
        <f>E97+E98+E99+E100+E101+E102+E103+E104+E105+E106</f>
        <v>155693.20000000001</v>
      </c>
      <c r="F96" s="29">
        <f t="shared" si="16"/>
        <v>21.46745358252544</v>
      </c>
      <c r="G96" s="29">
        <f t="shared" si="15"/>
        <v>18.398776315507362</v>
      </c>
    </row>
    <row r="97" spans="1:7" ht="33.75">
      <c r="A97" s="15" t="s">
        <v>32</v>
      </c>
      <c r="B97" s="22" t="s">
        <v>15</v>
      </c>
      <c r="C97" s="28">
        <v>5824.1941999999999</v>
      </c>
      <c r="D97" s="28">
        <v>42797.4</v>
      </c>
      <c r="E97" s="28">
        <v>9096.4</v>
      </c>
      <c r="F97" s="28">
        <f t="shared" si="16"/>
        <v>21.254562193030416</v>
      </c>
      <c r="G97" s="28">
        <f t="shared" si="15"/>
        <v>56.182978926080466</v>
      </c>
    </row>
    <row r="98" spans="1:7" ht="78.75">
      <c r="A98" s="15" t="s">
        <v>33</v>
      </c>
      <c r="B98" s="22" t="s">
        <v>16</v>
      </c>
      <c r="C98" s="28">
        <v>0</v>
      </c>
      <c r="D98" s="28">
        <v>9139.9</v>
      </c>
      <c r="E98" s="28">
        <v>2395.5</v>
      </c>
      <c r="F98" s="28">
        <f t="shared" si="16"/>
        <v>26.209258306983667</v>
      </c>
      <c r="G98" s="28"/>
    </row>
    <row r="99" spans="1:7" ht="67.5">
      <c r="A99" s="15" t="s">
        <v>34</v>
      </c>
      <c r="B99" s="22" t="s">
        <v>17</v>
      </c>
      <c r="C99" s="28">
        <v>0</v>
      </c>
      <c r="D99" s="28">
        <v>11956.5</v>
      </c>
      <c r="E99" s="28">
        <v>3729.3</v>
      </c>
      <c r="F99" s="28">
        <f t="shared" si="16"/>
        <v>31.190565801028729</v>
      </c>
      <c r="G99" s="28"/>
    </row>
    <row r="100" spans="1:7" s="9" customFormat="1" ht="45">
      <c r="A100" s="15" t="s">
        <v>35</v>
      </c>
      <c r="B100" s="16" t="s">
        <v>18</v>
      </c>
      <c r="C100" s="28">
        <v>450</v>
      </c>
      <c r="D100" s="28">
        <v>3163.1</v>
      </c>
      <c r="E100" s="28">
        <v>492.3</v>
      </c>
      <c r="F100" s="28">
        <f t="shared" si="16"/>
        <v>15.563845594511713</v>
      </c>
      <c r="G100" s="28">
        <f t="shared" si="15"/>
        <v>9.4000000000000057</v>
      </c>
    </row>
    <row r="101" spans="1:7" ht="56.25">
      <c r="A101" s="15" t="s">
        <v>36</v>
      </c>
      <c r="B101" s="22" t="s">
        <v>48</v>
      </c>
      <c r="C101" s="28">
        <v>0</v>
      </c>
      <c r="D101" s="28">
        <v>2</v>
      </c>
      <c r="E101" s="28">
        <v>0</v>
      </c>
      <c r="F101" s="28">
        <f t="shared" si="16"/>
        <v>0</v>
      </c>
      <c r="G101" s="28"/>
    </row>
    <row r="102" spans="1:7" ht="67.5">
      <c r="A102" s="15" t="s">
        <v>37</v>
      </c>
      <c r="B102" s="22" t="s">
        <v>42</v>
      </c>
      <c r="C102" s="28">
        <v>0</v>
      </c>
      <c r="D102" s="28">
        <v>834.49800000000005</v>
      </c>
      <c r="E102" s="28">
        <v>0</v>
      </c>
      <c r="F102" s="28">
        <f t="shared" si="16"/>
        <v>0</v>
      </c>
      <c r="G102" s="28"/>
    </row>
    <row r="103" spans="1:7" ht="78.75">
      <c r="A103" s="15" t="s">
        <v>41</v>
      </c>
      <c r="B103" s="22" t="s">
        <v>43</v>
      </c>
      <c r="C103" s="28">
        <v>0</v>
      </c>
      <c r="D103" s="28">
        <v>834.49800000000005</v>
      </c>
      <c r="E103" s="28">
        <v>0</v>
      </c>
      <c r="F103" s="28">
        <f t="shared" si="16"/>
        <v>0</v>
      </c>
      <c r="G103" s="28"/>
    </row>
    <row r="104" spans="1:7" ht="33.75">
      <c r="A104" s="19" t="s">
        <v>56</v>
      </c>
      <c r="B104" s="22" t="s">
        <v>49</v>
      </c>
      <c r="C104" s="28">
        <v>0</v>
      </c>
      <c r="D104" s="28">
        <v>401.3</v>
      </c>
      <c r="E104" s="28">
        <v>0</v>
      </c>
      <c r="F104" s="28">
        <f t="shared" si="16"/>
        <v>0</v>
      </c>
      <c r="G104" s="28"/>
    </row>
    <row r="105" spans="1:7" s="9" customFormat="1" ht="33.75">
      <c r="A105" s="15" t="s">
        <v>38</v>
      </c>
      <c r="B105" s="16" t="s">
        <v>19</v>
      </c>
      <c r="C105" s="28">
        <v>2.7</v>
      </c>
      <c r="D105" s="28">
        <v>83.6</v>
      </c>
      <c r="E105" s="28"/>
      <c r="F105" s="28">
        <f t="shared" si="16"/>
        <v>0</v>
      </c>
      <c r="G105" s="28">
        <f t="shared" si="15"/>
        <v>-100</v>
      </c>
    </row>
    <row r="106" spans="1:7" ht="22.5">
      <c r="A106" s="15" t="s">
        <v>39</v>
      </c>
      <c r="B106" s="16" t="s">
        <v>20</v>
      </c>
      <c r="C106" s="28">
        <v>125222.1</v>
      </c>
      <c r="D106" s="28">
        <v>656039.5</v>
      </c>
      <c r="E106" s="28">
        <v>139979.70000000001</v>
      </c>
      <c r="F106" s="28">
        <f t="shared" si="16"/>
        <v>21.337084123745601</v>
      </c>
      <c r="G106" s="28">
        <f t="shared" si="15"/>
        <v>11.78514016295847</v>
      </c>
    </row>
    <row r="107" spans="1:7" s="9" customFormat="1" ht="21">
      <c r="A107" s="11" t="s">
        <v>144</v>
      </c>
      <c r="B107" s="36" t="s">
        <v>143</v>
      </c>
      <c r="C107" s="29"/>
      <c r="D107" s="29">
        <f>D108</f>
        <v>23880.9</v>
      </c>
      <c r="E107" s="29">
        <f>E108</f>
        <v>6150</v>
      </c>
      <c r="F107" s="29">
        <f t="shared" si="16"/>
        <v>25.752798261372057</v>
      </c>
      <c r="G107" s="28"/>
    </row>
    <row r="108" spans="1:7" s="9" customFormat="1" ht="76.5" customHeight="1">
      <c r="A108" s="15" t="s">
        <v>145</v>
      </c>
      <c r="B108" s="16" t="s">
        <v>142</v>
      </c>
      <c r="C108" s="28"/>
      <c r="D108" s="28">
        <v>23880.9</v>
      </c>
      <c r="E108" s="28">
        <v>6150</v>
      </c>
      <c r="F108" s="28">
        <f t="shared" si="16"/>
        <v>25.752798261372057</v>
      </c>
      <c r="G108" s="28"/>
    </row>
    <row r="109" spans="1:7" s="9" customFormat="1" ht="26.25" customHeight="1">
      <c r="A109" s="26" t="s">
        <v>21</v>
      </c>
      <c r="B109" s="27" t="s">
        <v>22</v>
      </c>
      <c r="C109" s="17">
        <f t="shared" ref="C109" si="17">C110+C111</f>
        <v>79.229699999999994</v>
      </c>
      <c r="D109" s="17">
        <f t="shared" ref="D109:E109" si="18">D110+D111</f>
        <v>126.6</v>
      </c>
      <c r="E109" s="17">
        <f t="shared" si="18"/>
        <v>0</v>
      </c>
      <c r="F109" s="29">
        <f t="shared" si="16"/>
        <v>0</v>
      </c>
      <c r="G109" s="29">
        <f t="shared" si="15"/>
        <v>-100</v>
      </c>
    </row>
    <row r="110" spans="1:7" s="9" customFormat="1" ht="45">
      <c r="A110" s="15" t="s">
        <v>57</v>
      </c>
      <c r="B110" s="22" t="s">
        <v>44</v>
      </c>
      <c r="C110" s="28">
        <v>29.38</v>
      </c>
      <c r="D110" s="28">
        <v>46.6</v>
      </c>
      <c r="E110" s="28"/>
      <c r="F110" s="28"/>
      <c r="G110" s="28">
        <f t="shared" si="15"/>
        <v>-100</v>
      </c>
    </row>
    <row r="111" spans="1:7" s="9" customFormat="1" ht="45">
      <c r="A111" s="15" t="s">
        <v>58</v>
      </c>
      <c r="B111" s="16" t="s">
        <v>44</v>
      </c>
      <c r="C111" s="28">
        <v>49.849699999999999</v>
      </c>
      <c r="D111" s="28">
        <v>80</v>
      </c>
      <c r="E111" s="28"/>
      <c r="F111" s="28">
        <f>E111*100/D111</f>
        <v>0</v>
      </c>
      <c r="G111" s="28">
        <f t="shared" si="15"/>
        <v>-100</v>
      </c>
    </row>
    <row r="112" spans="1:7" ht="52.5">
      <c r="A112" s="25" t="s">
        <v>23</v>
      </c>
      <c r="B112" s="21" t="s">
        <v>24</v>
      </c>
      <c r="C112" s="29">
        <v>-34.654699999999998</v>
      </c>
      <c r="D112" s="29">
        <v>0</v>
      </c>
      <c r="E112" s="29">
        <f>E113</f>
        <v>-864.4</v>
      </c>
      <c r="F112" s="28"/>
      <c r="G112" s="29">
        <f t="shared" si="15"/>
        <v>2394.3225594219543</v>
      </c>
    </row>
    <row r="113" spans="1:7" ht="52.5">
      <c r="A113" s="25" t="s">
        <v>59</v>
      </c>
      <c r="B113" s="21" t="s">
        <v>50</v>
      </c>
      <c r="C113" s="29">
        <v>-34.654699999999998</v>
      </c>
      <c r="D113" s="29">
        <v>0</v>
      </c>
      <c r="E113" s="29">
        <f>E114</f>
        <v>-864.4</v>
      </c>
      <c r="F113" s="28"/>
      <c r="G113" s="29">
        <f t="shared" si="15"/>
        <v>2394.3225594219543</v>
      </c>
    </row>
    <row r="114" spans="1:7" ht="56.25">
      <c r="A114" s="19" t="s">
        <v>40</v>
      </c>
      <c r="B114" s="22" t="s">
        <v>25</v>
      </c>
      <c r="C114" s="28">
        <v>-34.700000000000003</v>
      </c>
      <c r="D114" s="28">
        <v>0</v>
      </c>
      <c r="E114" s="28">
        <v>-864.4</v>
      </c>
      <c r="F114" s="28"/>
      <c r="G114" s="28">
        <f>E114*100/C114-100</f>
        <v>2391.0662824207488</v>
      </c>
    </row>
    <row r="115" spans="1:7">
      <c r="A115" s="25" t="s">
        <v>0</v>
      </c>
      <c r="B115" s="25"/>
      <c r="C115" s="29">
        <f>C80+C6</f>
        <v>268880.9755</v>
      </c>
      <c r="D115" s="29">
        <f t="shared" ref="D115:E115" si="19">D80+D6</f>
        <v>1496171.696</v>
      </c>
      <c r="E115" s="29">
        <f t="shared" si="19"/>
        <v>313118.8</v>
      </c>
      <c r="F115" s="29">
        <f t="shared" si="16"/>
        <v>20.927999161935755</v>
      </c>
      <c r="G115" s="29">
        <f t="shared" si="15"/>
        <v>16.452567690122805</v>
      </c>
    </row>
  </sheetData>
  <mergeCells count="1">
    <mergeCell ref="A2:G3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G34" sqref="G34"/>
    </sheetView>
  </sheetViews>
  <sheetFormatPr defaultRowHeight="12.75"/>
  <cols>
    <col min="1" max="1" width="8.28515625" customWidth="1"/>
    <col min="2" max="2" width="37.7109375" customWidth="1"/>
    <col min="3" max="3" width="10.7109375" customWidth="1"/>
    <col min="4" max="4" width="11.85546875" customWidth="1"/>
    <col min="5" max="5" width="10" customWidth="1"/>
    <col min="6" max="6" width="9.7109375" customWidth="1"/>
    <col min="7" max="7" width="12" customWidth="1"/>
  </cols>
  <sheetData>
    <row r="1" spans="1:7">
      <c r="A1" s="37" t="s">
        <v>154</v>
      </c>
      <c r="B1" s="37"/>
      <c r="C1" s="37"/>
      <c r="D1" s="37"/>
      <c r="E1" s="37"/>
      <c r="F1" s="37"/>
      <c r="G1" s="37"/>
    </row>
    <row r="2" spans="1:7">
      <c r="A2" s="37"/>
      <c r="B2" s="37"/>
      <c r="C2" s="37"/>
      <c r="D2" s="37"/>
      <c r="E2" s="37"/>
      <c r="F2" s="37"/>
      <c r="G2" s="37"/>
    </row>
    <row r="3" spans="1:7" ht="63">
      <c r="A3" s="30" t="s">
        <v>60</v>
      </c>
      <c r="B3" s="30" t="s">
        <v>61</v>
      </c>
      <c r="C3" s="12" t="s">
        <v>146</v>
      </c>
      <c r="D3" s="12" t="s">
        <v>147</v>
      </c>
      <c r="E3" s="12" t="s">
        <v>148</v>
      </c>
      <c r="F3" s="12" t="s">
        <v>149</v>
      </c>
      <c r="G3" s="12" t="s">
        <v>150</v>
      </c>
    </row>
    <row r="4" spans="1:7">
      <c r="A4" s="30" t="s">
        <v>62</v>
      </c>
      <c r="B4" s="31" t="s">
        <v>63</v>
      </c>
      <c r="C4" s="29">
        <f>C5+C6+C7+C8+C9+C10+C11+C12</f>
        <v>32627.329990000006</v>
      </c>
      <c r="D4" s="29">
        <f>D5+D6+D7+D8+D9+D10+D11+D12</f>
        <v>212261</v>
      </c>
      <c r="E4" s="29">
        <f>E5+E6+E7+E8+E9+E10+E11+E12</f>
        <v>37177.300000000003</v>
      </c>
      <c r="F4" s="29">
        <f>E4*100/D4</f>
        <v>17.514899110057904</v>
      </c>
      <c r="G4" s="29">
        <f>E4*100/C4-100</f>
        <v>13.945272295938793</v>
      </c>
    </row>
    <row r="5" spans="1:7" ht="33.75">
      <c r="A5" s="18" t="s">
        <v>64</v>
      </c>
      <c r="B5" s="32" t="s">
        <v>65</v>
      </c>
      <c r="C5" s="28">
        <v>1756.01738</v>
      </c>
      <c r="D5" s="28">
        <v>13435.2</v>
      </c>
      <c r="E5" s="28">
        <v>2527.6</v>
      </c>
      <c r="F5" s="28">
        <f t="shared" ref="F5:F40" si="0">E5*100/D5</f>
        <v>18.813266642848635</v>
      </c>
      <c r="G5" s="28">
        <f t="shared" ref="G5:G40" si="1">E5*100/C5-100</f>
        <v>43.939349848576086</v>
      </c>
    </row>
    <row r="6" spans="1:7" ht="45">
      <c r="A6" s="18" t="s">
        <v>66</v>
      </c>
      <c r="B6" s="33" t="s">
        <v>67</v>
      </c>
      <c r="C6" s="28">
        <v>4.6966999999999999</v>
      </c>
      <c r="D6" s="28">
        <v>150</v>
      </c>
      <c r="E6" s="28">
        <v>36.200000000000003</v>
      </c>
      <c r="F6" s="28">
        <f t="shared" si="0"/>
        <v>24.133333333333336</v>
      </c>
      <c r="G6" s="28">
        <f t="shared" si="1"/>
        <v>670.75393361296244</v>
      </c>
    </row>
    <row r="7" spans="1:7" ht="45">
      <c r="A7" s="18" t="s">
        <v>68</v>
      </c>
      <c r="B7" s="33" t="s">
        <v>69</v>
      </c>
      <c r="C7" s="28">
        <v>25516.783080000001</v>
      </c>
      <c r="D7" s="28">
        <v>136474.5</v>
      </c>
      <c r="E7" s="28">
        <v>29171.5</v>
      </c>
      <c r="F7" s="28">
        <f t="shared" si="0"/>
        <v>21.375055413282336</v>
      </c>
      <c r="G7" s="28">
        <f t="shared" si="1"/>
        <v>14.322796523926087</v>
      </c>
    </row>
    <row r="8" spans="1:7">
      <c r="A8" s="18" t="s">
        <v>70</v>
      </c>
      <c r="B8" s="19" t="s">
        <v>71</v>
      </c>
      <c r="C8" s="28">
        <v>0</v>
      </c>
      <c r="D8" s="28">
        <v>2</v>
      </c>
      <c r="E8" s="28">
        <v>0</v>
      </c>
      <c r="F8" s="28">
        <f t="shared" si="0"/>
        <v>0</v>
      </c>
      <c r="G8" s="28"/>
    </row>
    <row r="9" spans="1:7" ht="33.75">
      <c r="A9" s="18" t="s">
        <v>72</v>
      </c>
      <c r="B9" s="33" t="s">
        <v>73</v>
      </c>
      <c r="C9" s="28">
        <v>2687.8454000000002</v>
      </c>
      <c r="D9" s="28">
        <v>16603.8</v>
      </c>
      <c r="E9" s="28">
        <v>3984.5</v>
      </c>
      <c r="F9" s="28">
        <f t="shared" si="0"/>
        <v>23.997518640311256</v>
      </c>
      <c r="G9" s="28">
        <f t="shared" si="1"/>
        <v>48.241412991982344</v>
      </c>
    </row>
    <row r="10" spans="1:7">
      <c r="A10" s="18" t="s">
        <v>130</v>
      </c>
      <c r="B10" s="33" t="s">
        <v>131</v>
      </c>
      <c r="C10" s="28">
        <v>0</v>
      </c>
      <c r="D10" s="28">
        <v>4090.7</v>
      </c>
      <c r="E10" s="28">
        <v>0</v>
      </c>
      <c r="F10" s="28">
        <f t="shared" si="0"/>
        <v>0</v>
      </c>
      <c r="G10" s="28"/>
    </row>
    <row r="11" spans="1:7">
      <c r="A11" s="18" t="s">
        <v>74</v>
      </c>
      <c r="B11" s="19" t="s">
        <v>75</v>
      </c>
      <c r="C11" s="28">
        <v>0</v>
      </c>
      <c r="D11" s="28">
        <v>738.6</v>
      </c>
      <c r="E11" s="28">
        <v>0</v>
      </c>
      <c r="F11" s="28">
        <f t="shared" si="0"/>
        <v>0</v>
      </c>
      <c r="G11" s="28"/>
    </row>
    <row r="12" spans="1:7">
      <c r="A12" s="18" t="s">
        <v>76</v>
      </c>
      <c r="B12" s="19" t="s">
        <v>77</v>
      </c>
      <c r="C12" s="28">
        <v>2661.9874300000001</v>
      </c>
      <c r="D12" s="28">
        <v>40766.199999999997</v>
      </c>
      <c r="E12" s="28">
        <v>1457.5</v>
      </c>
      <c r="F12" s="28">
        <f t="shared" si="0"/>
        <v>3.5752657839092192</v>
      </c>
      <c r="G12" s="28">
        <f t="shared" si="1"/>
        <v>-45.24767534308004</v>
      </c>
    </row>
    <row r="13" spans="1:7" ht="21">
      <c r="A13" s="30" t="s">
        <v>78</v>
      </c>
      <c r="B13" s="34" t="s">
        <v>79</v>
      </c>
      <c r="C13" s="29">
        <f>C14</f>
        <v>199.97020000000001</v>
      </c>
      <c r="D13" s="29">
        <f>D14</f>
        <v>2445.1</v>
      </c>
      <c r="E13" s="29">
        <f>E14</f>
        <v>264.10000000000002</v>
      </c>
      <c r="F13" s="29">
        <f t="shared" si="0"/>
        <v>10.801194225185066</v>
      </c>
      <c r="G13" s="29">
        <f t="shared" si="1"/>
        <v>32.069678382078934</v>
      </c>
    </row>
    <row r="14" spans="1:7" ht="42.75" customHeight="1">
      <c r="A14" s="18">
        <v>310</v>
      </c>
      <c r="B14" s="33" t="s">
        <v>155</v>
      </c>
      <c r="C14" s="28">
        <v>199.97020000000001</v>
      </c>
      <c r="D14" s="28">
        <v>2445.1</v>
      </c>
      <c r="E14" s="28">
        <v>264.10000000000002</v>
      </c>
      <c r="F14" s="28">
        <f t="shared" si="0"/>
        <v>10.801194225185066</v>
      </c>
      <c r="G14" s="28">
        <f t="shared" si="1"/>
        <v>32.069678382078934</v>
      </c>
    </row>
    <row r="15" spans="1:7">
      <c r="A15" s="30" t="s">
        <v>80</v>
      </c>
      <c r="B15" s="25" t="s">
        <v>81</v>
      </c>
      <c r="C15" s="29">
        <f>C16+C17</f>
        <v>8121.1436800000001</v>
      </c>
      <c r="D15" s="29">
        <f>D16+D17</f>
        <v>63333.600000000006</v>
      </c>
      <c r="E15" s="29">
        <f>E16+E17</f>
        <v>11308.1</v>
      </c>
      <c r="F15" s="29">
        <f t="shared" si="0"/>
        <v>17.854819558654487</v>
      </c>
      <c r="G15" s="29">
        <f t="shared" si="1"/>
        <v>39.242703313432827</v>
      </c>
    </row>
    <row r="16" spans="1:7">
      <c r="A16" s="18" t="s">
        <v>82</v>
      </c>
      <c r="B16" s="19" t="s">
        <v>83</v>
      </c>
      <c r="C16" s="28">
        <v>5864.6952799999999</v>
      </c>
      <c r="D16" s="28">
        <v>43477.8</v>
      </c>
      <c r="E16" s="28">
        <v>6264</v>
      </c>
      <c r="F16" s="28">
        <f t="shared" si="0"/>
        <v>14.407352717938808</v>
      </c>
      <c r="G16" s="28">
        <f t="shared" si="1"/>
        <v>6.8086183669546045</v>
      </c>
    </row>
    <row r="17" spans="1:7" ht="22.5">
      <c r="A17" s="18" t="s">
        <v>84</v>
      </c>
      <c r="B17" s="33" t="s">
        <v>85</v>
      </c>
      <c r="C17" s="28">
        <v>2256.4484000000002</v>
      </c>
      <c r="D17" s="28">
        <v>19855.8</v>
      </c>
      <c r="E17" s="28">
        <v>5044.1000000000004</v>
      </c>
      <c r="F17" s="28">
        <f t="shared" si="0"/>
        <v>25.403660391422157</v>
      </c>
      <c r="G17" s="28">
        <f t="shared" si="1"/>
        <v>123.54156204059441</v>
      </c>
    </row>
    <row r="18" spans="1:7">
      <c r="A18" s="30" t="s">
        <v>86</v>
      </c>
      <c r="B18" s="34" t="s">
        <v>87</v>
      </c>
      <c r="C18" s="29">
        <f>C19+C20+C21</f>
        <v>22521.58482</v>
      </c>
      <c r="D18" s="29">
        <f>D19+D20+D21</f>
        <v>139195.59999999998</v>
      </c>
      <c r="E18" s="29">
        <f>E19+E20+E21</f>
        <v>8634.7000000000007</v>
      </c>
      <c r="F18" s="29">
        <f t="shared" si="0"/>
        <v>6.2032851613125723</v>
      </c>
      <c r="G18" s="29">
        <f t="shared" si="1"/>
        <v>-61.660335766726021</v>
      </c>
    </row>
    <row r="19" spans="1:7">
      <c r="A19" s="18" t="s">
        <v>88</v>
      </c>
      <c r="B19" s="19" t="s">
        <v>89</v>
      </c>
      <c r="C19" s="28">
        <v>8832.2100699999992</v>
      </c>
      <c r="D19" s="28">
        <v>84057.7</v>
      </c>
      <c r="E19" s="28">
        <v>483.6</v>
      </c>
      <c r="F19" s="28">
        <f t="shared" si="0"/>
        <v>0.57531909628743116</v>
      </c>
      <c r="G19" s="28">
        <f t="shared" si="1"/>
        <v>-94.524586754988718</v>
      </c>
    </row>
    <row r="20" spans="1:7">
      <c r="A20" s="18" t="s">
        <v>90</v>
      </c>
      <c r="B20" s="19" t="s">
        <v>91</v>
      </c>
      <c r="C20" s="28">
        <v>5818.2294199999997</v>
      </c>
      <c r="D20" s="28">
        <v>11580.4</v>
      </c>
      <c r="E20" s="28">
        <v>1806.8</v>
      </c>
      <c r="F20" s="28">
        <f t="shared" si="0"/>
        <v>15.60222444820559</v>
      </c>
      <c r="G20" s="28">
        <f t="shared" si="1"/>
        <v>-68.945879071231261</v>
      </c>
    </row>
    <row r="21" spans="1:7">
      <c r="A21" s="18" t="s">
        <v>92</v>
      </c>
      <c r="B21" s="19" t="s">
        <v>93</v>
      </c>
      <c r="C21" s="28">
        <v>7871.1453300000003</v>
      </c>
      <c r="D21" s="28">
        <v>43557.5</v>
      </c>
      <c r="E21" s="28">
        <v>6344.3</v>
      </c>
      <c r="F21" s="28">
        <f t="shared" si="0"/>
        <v>14.565344659358319</v>
      </c>
      <c r="G21" s="28">
        <f t="shared" si="1"/>
        <v>-19.39800710044824</v>
      </c>
    </row>
    <row r="22" spans="1:7">
      <c r="A22" s="30" t="s">
        <v>94</v>
      </c>
      <c r="B22" s="25" t="s">
        <v>95</v>
      </c>
      <c r="C22" s="29">
        <f>C23+C24+C25+C26+C27</f>
        <v>169975.23600000003</v>
      </c>
      <c r="D22" s="29">
        <f>D23+D24+D25+D26+D27</f>
        <v>954644.99999999988</v>
      </c>
      <c r="E22" s="29">
        <f>E23+E24+E25+E26+E27</f>
        <v>209520.69999999998</v>
      </c>
      <c r="F22" s="29">
        <f t="shared" si="0"/>
        <v>21.947498808457595</v>
      </c>
      <c r="G22" s="29">
        <f t="shared" si="1"/>
        <v>23.265426735456899</v>
      </c>
    </row>
    <row r="23" spans="1:7">
      <c r="A23" s="18" t="s">
        <v>96</v>
      </c>
      <c r="B23" s="19" t="s">
        <v>97</v>
      </c>
      <c r="C23" s="28">
        <v>49302.0167</v>
      </c>
      <c r="D23" s="28">
        <v>251104.2</v>
      </c>
      <c r="E23" s="28">
        <v>54883.5</v>
      </c>
      <c r="F23" s="28">
        <f t="shared" si="0"/>
        <v>21.856862609227562</v>
      </c>
      <c r="G23" s="28">
        <f t="shared" si="1"/>
        <v>11.321004035114854</v>
      </c>
    </row>
    <row r="24" spans="1:7">
      <c r="A24" s="18" t="s">
        <v>98</v>
      </c>
      <c r="B24" s="19" t="s">
        <v>99</v>
      </c>
      <c r="C24" s="28">
        <v>94966.529399999999</v>
      </c>
      <c r="D24" s="28">
        <v>541103.5</v>
      </c>
      <c r="E24" s="28">
        <v>125185.3</v>
      </c>
      <c r="F24" s="28">
        <f t="shared" si="0"/>
        <v>23.135185782387289</v>
      </c>
      <c r="G24" s="28">
        <f t="shared" si="1"/>
        <v>31.820443256084701</v>
      </c>
    </row>
    <row r="25" spans="1:7">
      <c r="A25" s="18" t="s">
        <v>100</v>
      </c>
      <c r="B25" s="19" t="s">
        <v>101</v>
      </c>
      <c r="C25" s="28">
        <v>17893.9274</v>
      </c>
      <c r="D25" s="28">
        <v>117093.2</v>
      </c>
      <c r="E25" s="28">
        <v>20053.400000000001</v>
      </c>
      <c r="F25" s="28">
        <f t="shared" si="0"/>
        <v>17.126015857453723</v>
      </c>
      <c r="G25" s="28">
        <f t="shared" si="1"/>
        <v>12.06818688668649</v>
      </c>
    </row>
    <row r="26" spans="1:7">
      <c r="A26" s="18" t="s">
        <v>102</v>
      </c>
      <c r="B26" s="19" t="s">
        <v>103</v>
      </c>
      <c r="C26" s="28">
        <v>49</v>
      </c>
      <c r="D26" s="28">
        <v>2438.9</v>
      </c>
      <c r="E26" s="28">
        <v>440.6</v>
      </c>
      <c r="F26" s="28">
        <f t="shared" si="0"/>
        <v>18.065521341588422</v>
      </c>
      <c r="G26" s="28">
        <f t="shared" si="1"/>
        <v>799.18367346938771</v>
      </c>
    </row>
    <row r="27" spans="1:7">
      <c r="A27" s="18" t="s">
        <v>104</v>
      </c>
      <c r="B27" s="19" t="s">
        <v>105</v>
      </c>
      <c r="C27" s="28">
        <v>7763.7624999999998</v>
      </c>
      <c r="D27" s="28">
        <v>42905.2</v>
      </c>
      <c r="E27" s="28">
        <v>8957.9</v>
      </c>
      <c r="F27" s="28">
        <f t="shared" si="0"/>
        <v>20.878355071180184</v>
      </c>
      <c r="G27" s="28">
        <f t="shared" si="1"/>
        <v>15.380912283187442</v>
      </c>
    </row>
    <row r="28" spans="1:7">
      <c r="A28" s="30" t="s">
        <v>106</v>
      </c>
      <c r="B28" s="25" t="s">
        <v>107</v>
      </c>
      <c r="C28" s="29">
        <f>C29+C30</f>
        <v>28574.640529999997</v>
      </c>
      <c r="D28" s="29">
        <f>D29+D30</f>
        <v>141149.69999999998</v>
      </c>
      <c r="E28" s="29">
        <f>E29+E30</f>
        <v>36945.800000000003</v>
      </c>
      <c r="F28" s="29">
        <f t="shared" si="0"/>
        <v>26.174905083043047</v>
      </c>
      <c r="G28" s="29">
        <f t="shared" si="1"/>
        <v>29.295764757604843</v>
      </c>
    </row>
    <row r="29" spans="1:7">
      <c r="A29" s="18" t="s">
        <v>108</v>
      </c>
      <c r="B29" s="19" t="s">
        <v>109</v>
      </c>
      <c r="C29" s="28">
        <v>22324.231329999999</v>
      </c>
      <c r="D29" s="28">
        <v>109185.4</v>
      </c>
      <c r="E29" s="28">
        <v>29731.3</v>
      </c>
      <c r="F29" s="28">
        <f t="shared" si="0"/>
        <v>27.230105856643839</v>
      </c>
      <c r="G29" s="28">
        <f t="shared" si="1"/>
        <v>33.17950150447578</v>
      </c>
    </row>
    <row r="30" spans="1:7" ht="22.5">
      <c r="A30" s="18" t="s">
        <v>110</v>
      </c>
      <c r="B30" s="33" t="s">
        <v>111</v>
      </c>
      <c r="C30" s="28">
        <v>6250.4092000000001</v>
      </c>
      <c r="D30" s="28">
        <v>31964.3</v>
      </c>
      <c r="E30" s="28">
        <v>7214.5</v>
      </c>
      <c r="F30" s="28">
        <f t="shared" si="0"/>
        <v>22.570492705925048</v>
      </c>
      <c r="G30" s="28">
        <f t="shared" si="1"/>
        <v>15.424442930872431</v>
      </c>
    </row>
    <row r="31" spans="1:7">
      <c r="A31" s="30" t="s">
        <v>112</v>
      </c>
      <c r="B31" s="25" t="s">
        <v>113</v>
      </c>
      <c r="C31" s="29">
        <f>C32+C33+C34</f>
        <v>4769.9620300000006</v>
      </c>
      <c r="D31" s="29">
        <f>D32+D33+D34</f>
        <v>57909.100000000006</v>
      </c>
      <c r="E31" s="29">
        <f>E32+E33+E34</f>
        <v>13228.099999999999</v>
      </c>
      <c r="F31" s="29">
        <f t="shared" si="0"/>
        <v>22.842869255436533</v>
      </c>
      <c r="G31" s="29">
        <f t="shared" si="1"/>
        <v>177.32086580152497</v>
      </c>
    </row>
    <row r="32" spans="1:7">
      <c r="A32" s="18" t="s">
        <v>114</v>
      </c>
      <c r="B32" s="19" t="s">
        <v>115</v>
      </c>
      <c r="C32" s="28">
        <v>2594.7431900000001</v>
      </c>
      <c r="D32" s="28">
        <v>11088.2</v>
      </c>
      <c r="E32" s="28">
        <v>2887.3</v>
      </c>
      <c r="F32" s="28">
        <f t="shared" si="0"/>
        <v>26.039393228837863</v>
      </c>
      <c r="G32" s="28">
        <f t="shared" si="1"/>
        <v>11.274981320983827</v>
      </c>
    </row>
    <row r="33" spans="1:7">
      <c r="A33" s="18" t="s">
        <v>116</v>
      </c>
      <c r="B33" s="19" t="s">
        <v>117</v>
      </c>
      <c r="C33" s="28">
        <v>2175.21884</v>
      </c>
      <c r="D33" s="28">
        <v>15016</v>
      </c>
      <c r="E33" s="28">
        <v>2755.6</v>
      </c>
      <c r="F33" s="28">
        <f t="shared" si="0"/>
        <v>18.351092168353755</v>
      </c>
      <c r="G33" s="28">
        <f t="shared" si="1"/>
        <v>26.681506675438683</v>
      </c>
    </row>
    <row r="34" spans="1:7">
      <c r="A34" s="18" t="s">
        <v>118</v>
      </c>
      <c r="B34" s="19" t="s">
        <v>119</v>
      </c>
      <c r="C34" s="28">
        <v>0</v>
      </c>
      <c r="D34" s="28">
        <v>31804.9</v>
      </c>
      <c r="E34" s="28">
        <v>7585.2</v>
      </c>
      <c r="F34" s="28">
        <f t="shared" si="0"/>
        <v>23.849155318834519</v>
      </c>
      <c r="G34" s="28"/>
    </row>
    <row r="35" spans="1:7">
      <c r="A35" s="30" t="s">
        <v>120</v>
      </c>
      <c r="B35" s="25" t="s">
        <v>121</v>
      </c>
      <c r="C35" s="29">
        <f>C36+C37</f>
        <v>4104.7784300000003</v>
      </c>
      <c r="D35" s="29">
        <f>D36+D37</f>
        <v>13096.5</v>
      </c>
      <c r="E35" s="29">
        <f>E36+E37</f>
        <v>3306.9</v>
      </c>
      <c r="F35" s="29">
        <f t="shared" si="0"/>
        <v>25.250257702439583</v>
      </c>
      <c r="G35" s="29">
        <f t="shared" si="1"/>
        <v>-19.437795330648342</v>
      </c>
    </row>
    <row r="36" spans="1:7">
      <c r="A36" s="18" t="s">
        <v>122</v>
      </c>
      <c r="B36" s="19" t="s">
        <v>123</v>
      </c>
      <c r="C36" s="28">
        <v>3570.4083000000001</v>
      </c>
      <c r="D36" s="28">
        <v>12864.5</v>
      </c>
      <c r="E36" s="28">
        <v>3255.8</v>
      </c>
      <c r="F36" s="28">
        <f t="shared" si="0"/>
        <v>25.3084068560768</v>
      </c>
      <c r="G36" s="28">
        <f t="shared" si="1"/>
        <v>-8.8115496482573121</v>
      </c>
    </row>
    <row r="37" spans="1:7">
      <c r="A37" s="18" t="s">
        <v>124</v>
      </c>
      <c r="B37" s="19" t="s">
        <v>125</v>
      </c>
      <c r="C37" s="28">
        <v>534.37013000000002</v>
      </c>
      <c r="D37" s="28">
        <v>232</v>
      </c>
      <c r="E37" s="28">
        <v>51.1</v>
      </c>
      <c r="F37" s="28">
        <f t="shared" si="0"/>
        <v>22.025862068965516</v>
      </c>
      <c r="G37" s="28">
        <f t="shared" si="1"/>
        <v>-90.437339751755957</v>
      </c>
    </row>
    <row r="38" spans="1:7" ht="21">
      <c r="A38" s="30" t="s">
        <v>126</v>
      </c>
      <c r="B38" s="34" t="s">
        <v>127</v>
      </c>
      <c r="C38" s="29">
        <v>0</v>
      </c>
      <c r="D38" s="29">
        <f>D39</f>
        <v>586.29999999999995</v>
      </c>
      <c r="E38" s="29">
        <v>0</v>
      </c>
      <c r="F38" s="28">
        <f t="shared" si="0"/>
        <v>0</v>
      </c>
      <c r="G38" s="28"/>
    </row>
    <row r="39" spans="1:7" ht="22.5">
      <c r="A39" s="18" t="s">
        <v>128</v>
      </c>
      <c r="B39" s="33" t="s">
        <v>129</v>
      </c>
      <c r="C39" s="28">
        <v>0</v>
      </c>
      <c r="D39" s="28">
        <v>586.29999999999995</v>
      </c>
      <c r="E39" s="28">
        <v>0</v>
      </c>
      <c r="F39" s="28">
        <f t="shared" si="0"/>
        <v>0</v>
      </c>
      <c r="G39" s="28"/>
    </row>
    <row r="40" spans="1:7">
      <c r="A40" s="31" t="s">
        <v>0</v>
      </c>
      <c r="B40" s="31"/>
      <c r="C40" s="29">
        <f>C38+C35+C31+C28+C22+C18+C15+C13+C4</f>
        <v>270894.64568000007</v>
      </c>
      <c r="D40" s="29">
        <f t="shared" ref="D40:E40" si="2">D38+D35+D31+D28+D22+D18+D15+D13+D4</f>
        <v>1584621.9</v>
      </c>
      <c r="E40" s="29">
        <f t="shared" si="2"/>
        <v>320385.69999999995</v>
      </c>
      <c r="F40" s="29">
        <f t="shared" si="0"/>
        <v>20.218431917418279</v>
      </c>
      <c r="G40" s="29">
        <f t="shared" si="1"/>
        <v>18.269484136819088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ДЧБ</vt:lpstr>
      <vt:lpstr>РЧБ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PUSER27_1</dc:creator>
  <dc:description>POI HSSF rep:2.39.0.102</dc:description>
  <cp:lastModifiedBy>PCUSER_EM</cp:lastModifiedBy>
  <cp:lastPrinted>2019-04-15T07:25:18Z</cp:lastPrinted>
  <dcterms:created xsi:type="dcterms:W3CDTF">2016-06-16T14:16:52Z</dcterms:created>
  <dcterms:modified xsi:type="dcterms:W3CDTF">2021-04-12T07:06:18Z</dcterms:modified>
</cp:coreProperties>
</file>