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ДЧБ" sheetId="1" r:id="rId1"/>
    <sheet name="РЧБ" sheetId="2" r:id="rId2"/>
  </sheets>
  <definedNames>
    <definedName name="LAST_CELL" localSheetId="0">ДЧБ!#REF!</definedName>
  </definedNames>
  <calcPr calcId="124519"/>
</workbook>
</file>

<file path=xl/calcChain.xml><?xml version="1.0" encoding="utf-8"?>
<calcChain xmlns="http://schemas.openxmlformats.org/spreadsheetml/2006/main">
  <c r="F12" i="2"/>
  <c r="F4"/>
  <c r="F6" i="1"/>
  <c r="F7"/>
  <c r="F8"/>
  <c r="F9"/>
  <c r="F10"/>
  <c r="F11"/>
  <c r="F12"/>
  <c r="F13"/>
  <c r="F15"/>
  <c r="F16"/>
  <c r="F17"/>
  <c r="F18"/>
  <c r="F19"/>
  <c r="F20"/>
  <c r="F21"/>
  <c r="F22"/>
  <c r="F24"/>
  <c r="F25"/>
  <c r="F27"/>
  <c r="F28"/>
  <c r="F29"/>
  <c r="F30"/>
  <c r="F31"/>
  <c r="F32"/>
  <c r="F33"/>
  <c r="F34"/>
  <c r="F39"/>
  <c r="F40"/>
  <c r="F41"/>
  <c r="F43"/>
  <c r="F45"/>
  <c r="F58"/>
  <c r="F64"/>
  <c r="F65"/>
  <c r="F66"/>
  <c r="F67"/>
  <c r="F68"/>
  <c r="F71"/>
  <c r="F72"/>
  <c r="F74"/>
  <c r="F81"/>
  <c r="F82"/>
  <c r="F83"/>
  <c r="F84"/>
  <c r="F85"/>
  <c r="F86"/>
  <c r="F87"/>
  <c r="F88"/>
  <c r="F89"/>
  <c r="F90"/>
  <c r="F106"/>
  <c r="F5"/>
  <c r="F6" i="2" l="1"/>
  <c r="F7"/>
  <c r="F8"/>
  <c r="F9"/>
  <c r="F10"/>
  <c r="F1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3"/>
  <c r="E65" i="1" l="1"/>
  <c r="E64" l="1"/>
  <c r="E45"/>
  <c r="D45"/>
  <c r="C45"/>
  <c r="E39"/>
  <c r="E36"/>
  <c r="E30"/>
  <c r="D30"/>
  <c r="C30"/>
  <c r="E15"/>
  <c r="D15"/>
  <c r="C15"/>
  <c r="D33" l="1"/>
  <c r="C33"/>
  <c r="D39" l="1"/>
  <c r="C39"/>
  <c r="D21"/>
  <c r="E21"/>
  <c r="E24"/>
  <c r="D24"/>
  <c r="C24"/>
  <c r="C21" l="1"/>
  <c r="D61" l="1"/>
  <c r="E61"/>
  <c r="C10" l="1"/>
  <c r="C6"/>
  <c r="C5" l="1"/>
  <c r="C106" s="1"/>
  <c r="E10"/>
  <c r="D10"/>
  <c r="E6"/>
  <c r="D6"/>
  <c r="E5" l="1"/>
  <c r="D5"/>
  <c r="D106" s="1"/>
</calcChain>
</file>

<file path=xl/sharedStrings.xml><?xml version="1.0" encoding="utf-8"?>
<sst xmlns="http://schemas.openxmlformats.org/spreadsheetml/2006/main" count="341" uniqueCount="333">
  <si>
    <t>КВД</t>
  </si>
  <si>
    <t>Наименование КВД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</si>
  <si>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</si>
  <si>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</si>
  <si>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</si>
  <si>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</si>
  <si>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</si>
  <si>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</si>
  <si>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</si>
  <si>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</si>
  <si>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</si>
  <si>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</si>
  <si>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</si>
  <si>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</si>
  <si>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</si>
  <si>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</si>
  <si>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</si>
  <si>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</si>
  <si>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</si>
  <si>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</si>
  <si>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</si>
  <si>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Единый налог на вмененный доход для отдельных видов деятельности</t>
  </si>
  <si>
    <t>1 05 03010 01 0000 110</t>
  </si>
  <si>
    <t>Единый сельскохозяйственный налог</t>
  </si>
  <si>
    <t>1 05 04020 02 0000 110</t>
  </si>
  <si>
    <t>Налог, взимаемый в связи с применением патентной системы налоггообложения,зачисляемый в бюджеты муниципальных районов</t>
  </si>
  <si>
    <t>1 08 00000 00 0000 000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</si>
  <si>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</si>
  <si>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</si>
  <si>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</si>
  <si>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</si>
  <si>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</si>
  <si>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</si>
  <si>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</si>
  <si>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</si>
  <si>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</si>
  <si>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</si>
  <si>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</si>
  <si>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</si>
  <si>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</si>
  <si>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</si>
  <si>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</si>
  <si>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</si>
  <si>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</si>
  <si>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</si>
  <si>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</si>
  <si>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</si>
  <si>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1 13 00000 00 0000 000</t>
  </si>
  <si>
    <t>ДОХОДЫ ОТ ОКАЗАНИЯ ПЛАТНЫХ УСЛУГ (РАБОТ)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</si>
  <si>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</si>
  <si>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</si>
  <si>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</si>
  <si>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</si>
  <si>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1 14 02053 05 0000 410</t>
  </si>
  <si>
    <t>Доходы от реализации иного имущества, находящегося в собственности муниципальных районов, в части реализации основных средств по указанному имуществу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</si>
  <si>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</si>
  <si>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</si>
  <si>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1 14 06313 10 0000 430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</si>
  <si>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</si>
  <si>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</si>
  <si>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</si>
  <si>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</si>
  <si>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</si>
  <si>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</si>
  <si>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</si>
  <si>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1 12 01040 01 0000 120</t>
  </si>
  <si>
    <t>1 17 01050 05 0000 180</t>
  </si>
  <si>
    <t>Невыясненные поступления,зачисляемые в бюджеты муниципальных районов</t>
  </si>
  <si>
    <t xml:space="preserve">Примечание </t>
  </si>
  <si>
    <t>Отклонение  от первоначальных плановых показателей объясняется увеличением количества рассматриваемых дел в судах, мировыми судьями</t>
  </si>
  <si>
    <t>1 11 05075 05 0000 120</t>
  </si>
  <si>
    <t>1 12 01041 01 0000 120</t>
  </si>
  <si>
    <t>Рост поступлений от первоначальных плановых показателей объясняется погашением задолженности по средствам найма за предыдущие периоды</t>
  </si>
  <si>
    <t>1 03 02231 01 0000 110</t>
  </si>
  <si>
    <t>1 03 02241 01 0000 110</t>
  </si>
  <si>
    <t>1 03 02251 01 0000 110</t>
  </si>
  <si>
    <t>1 03 02261 01 0000 110</t>
  </si>
  <si>
    <t>1 08 07150 01 0000 110</t>
  </si>
  <si>
    <t>Государственная пошлина за выдачу разрешения на установку рекламной конструкции</t>
  </si>
  <si>
    <t>1 14 06325 05 0000 430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</si>
  <si>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</si>
  <si>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 земельных участков, находящихся в муниципальной собственности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</si>
  <si>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</si>
  <si>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</si>
  <si>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</si>
  <si>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</si>
  <si>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Увеличение объясняется проведением претензионно исковой работы </t>
  </si>
  <si>
    <t xml:space="preserve">Отклонение объясняется погашением задолженности прошлых лет </t>
  </si>
  <si>
    <t xml:space="preserve">Первоначальный план на 2020 год </t>
  </si>
  <si>
    <t xml:space="preserve">Уточненный плана на 2020 год, тыс.руб. </t>
  </si>
  <si>
    <t>Кассовое исполнение за  2020 год</t>
  </si>
  <si>
    <t>% отклонения от первоначального плана на 2020 год</t>
  </si>
  <si>
    <t>1 12 01042 01 0000 120</t>
  </si>
  <si>
    <t xml:space="preserve">Плата за размещение твердых коммунальных отходов </t>
  </si>
  <si>
    <t>1 13 02 065 05 0000 130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</si>
  <si>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</si>
  <si>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1 14 06 325 05 0000 430</t>
  </si>
  <si>
    <t>1 16 01 053 01 0000 140</t>
  </si>
  <si>
    <t>Административные штрафы,установленные Главой 5 Кодекса Российской Федерации об административных правонарушениях,за административные правонарушения, посягающие на права граждан,налагаемые мировыми судьями , комиссиями по деламнесовершеннолетних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</si>
  <si>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</si>
  <si>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</si>
  <si>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</si>
  <si>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штрафы,установленные Главой 7 Кодекса Российской Федерации об административных правонарушениях,за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</si>
  <si>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</si>
  <si>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</si>
  <si>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</si>
  <si>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</si>
  <si>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</si>
  <si>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</si>
  <si>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</si>
  <si>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</si>
  <si>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1 16 01 203 01 0000 140</t>
  </si>
  <si>
    <t>Административные штрафы,установленные Главой 20 Кодекса Российской Федерации об административных правонарушениях,за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</si>
  <si>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</si>
  <si>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</si>
  <si>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</si>
  <si>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1 16 10 100 05 0000 140</t>
  </si>
  <si>
    <t>1 16 10 123 01 0000 140</t>
  </si>
  <si>
    <t>Денежные взыскания (штрафы) поступающие а счет погашения задолженности, образовавшейся до 1 января 2020 года, подлежащие зачислению в бюджеты бюджетной системы Российской Федерации,понолрмативам, действовавшимв 2019 году.</t>
  </si>
  <si>
    <t>1 16 10 129 10 0000 140</t>
  </si>
  <si>
    <t>Денежные взыскания (штрафы) поступающие а счет погашения задолженности, образовавшейся до 1 января 2020 года, подлежащие зачислению в федеральный бюджет и бюджет муниципальногообразования по нормативам,действовавшим в 2019 году.</t>
  </si>
  <si>
    <t>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</si>
  <si>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</si>
  <si>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1 16 10 032 10 0000 140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</si>
  <si>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</si>
  <si>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1 16 01 170 01 0000 140</t>
  </si>
  <si>
    <t>Отклонение объясняется увеличением возвратов по социальным выплатам и введением механизма "прямые выплаты"</t>
  </si>
  <si>
    <t>Отклонение связано с уточнением вида принадлежности платежа и распространением новой коронавирусной инфекции (снижение спроса на нефтепродукты в связи принятыми мерами с целью ограничения распространения коронавируса);</t>
  </si>
  <si>
    <t xml:space="preserve">Отклонение обусловлено в связи с принимаемыми мерами поддержкибизнеса в складывающейся экономической ситуации в результате распространения новой короновирусной инфекци  </t>
  </si>
  <si>
    <t>Оклонение  в сторону роста объсняется  снижением налоговой базы по налогоплательщикам вследствии произведенных расходов</t>
  </si>
  <si>
    <t xml:space="preserve">Оклонение объясняется увеличением количества налогоплательщиков </t>
  </si>
  <si>
    <t>Отклонение обусловлено образовавшейся задолженностью по арендной плате ООО "СТК"</t>
  </si>
  <si>
    <t>Отклонение  в сторону увеличения объясняется потребительским спросом по приобретению имущества.</t>
  </si>
  <si>
    <t>Рост поступлений связан с погашением задолженности платежей.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</si>
  <si>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</si>
  <si>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Отклонение от первоначальных плановых показателей обусловленно ростом результативности контрольной работы главных администраторов доходов во взаимодействии с судами и органами ФССП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</si>
  <si>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</si>
  <si>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</si>
  <si>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</si>
  <si>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</si>
  <si>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</si>
  <si>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(гранты) бюджетам за достижение показателей деятельности органов местного самоуправления</t>
  </si>
  <si>
    <t>Прочие дотации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</si>
  <si>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</si>
  <si>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</si>
  <si>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</si>
  <si>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</si>
  <si>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</si>
  <si>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</si>
  <si>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</si>
  <si>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</si>
  <si>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поддержку отрасли культуры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</si>
  <si>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</si>
  <si>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</si>
  <si>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</si>
  <si>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</si>
  <si>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</si>
  <si>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</si>
  <si>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</si>
  <si>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</si>
  <si>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</si>
  <si>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на проведение Всероссийской переписи населения 2020 года</t>
  </si>
  <si>
    <t>Прочие субвенции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</si>
  <si>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</si>
  <si>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</si>
  <si>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</si>
  <si>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БЕЗВОЗМЕЗДНЫЕ ПОСТУПЛЕНИЯ</t>
  </si>
  <si>
    <t>Прочие безвозмездные поступления в бюджеты муниципальных районов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</si>
  <si>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</si>
  <si>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</si>
  <si>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</si>
  <si>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</si>
  <si>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</si>
  <si>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</si>
  <si>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</si>
  <si>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</si>
  <si>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</si>
  <si>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</si>
  <si>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 xml:space="preserve"> 2 00 00000 00 0000 000</t>
  </si>
  <si>
    <t>Сведения об исполнении доходов бюджета муниципального района "Сыктывдинский" за  2020 год по видам доходов в сравнении с первоначальныно утвержденными значениями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</si>
  <si>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</si>
  <si>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</si>
  <si>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</si>
  <si>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</si>
  <si>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</si>
  <si>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</si>
  <si>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</si>
  <si>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</si>
  <si>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</si>
  <si>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</si>
  <si>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</si>
  <si>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</si>
  <si>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</si>
  <si>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</si>
  <si>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</si>
  <si>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</si>
  <si>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</si>
  <si>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</si>
  <si>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</si>
  <si>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</si>
  <si>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</si>
  <si>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</si>
  <si>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</si>
  <si>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</si>
  <si>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</si>
  <si>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</si>
  <si>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</si>
  <si>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</si>
  <si>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</si>
  <si>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</si>
  <si>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</si>
  <si>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</si>
  <si>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</si>
  <si>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</si>
  <si>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</si>
  <si>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</si>
  <si>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</si>
  <si>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</si>
  <si>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</si>
  <si>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</si>
  <si>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</si>
  <si>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</si>
  <si>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</si>
  <si>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</si>
  <si>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</si>
  <si>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</si>
  <si>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</si>
  <si>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</si>
  <si>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</si>
  <si>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</si>
  <si>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</si>
  <si>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</si>
  <si>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</si>
  <si>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</si>
  <si>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</si>
  <si>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</si>
  <si>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</si>
  <si>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</si>
  <si>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</si>
  <si>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</si>
  <si>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</si>
  <si>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</si>
  <si>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</si>
  <si>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</si>
  <si>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</si>
  <si>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</si>
  <si>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</si>
  <si>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</si>
  <si>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</si>
  <si>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</si>
  <si>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</si>
  <si>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</si>
  <si>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</si>
  <si>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</si>
  <si>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</si>
  <si>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</si>
  <si>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</si>
  <si>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</si>
  <si>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Итого:</t>
  </si>
  <si>
    <t>КФСР</t>
  </si>
  <si>
    <t>Наименование кода</t>
  </si>
  <si>
    <t>Кассовое исполнение за  2020г.</t>
  </si>
  <si>
    <t>% отклонения от первоначального плана на 2020 г.</t>
  </si>
  <si>
    <t>Сведения об исполнении расходов бюджета муниципального района "Сыктывдинский" за  2020 год по разделам и подразделам в сравнении с первоначальныно утвержденными значениями</t>
  </si>
  <si>
    <t>2 02 00000 00 0000 000</t>
  </si>
  <si>
    <t>2 02 10000 00 0000 150</t>
  </si>
  <si>
    <t>2 02 15001 00 0000 150</t>
  </si>
  <si>
    <t>2 02 15002 00 0000150</t>
  </si>
  <si>
    <t>2 02 16549 00 0000 150</t>
  </si>
  <si>
    <t>2 02 19999 00 0000 150</t>
  </si>
  <si>
    <t>2 02 20000 00 0000 150</t>
  </si>
  <si>
    <t>2 02 20077 00 0000 150</t>
  </si>
  <si>
    <t>2 02 20299 00 0000 150</t>
  </si>
  <si>
    <t>2 02 20302 00 0000 150</t>
  </si>
  <si>
    <t>2 02 25097 00 0000 150</t>
  </si>
  <si>
    <t>2 02 25228 00 0000 150</t>
  </si>
  <si>
    <t>2 02 25304 00 0000 150</t>
  </si>
  <si>
    <t>2 02 25467 00 0000 150</t>
  </si>
  <si>
    <t>2 02 25519 00 0000 150</t>
  </si>
  <si>
    <t>2 02 27576 00 0000 150</t>
  </si>
  <si>
    <t>2 02 29999 00 0000 150</t>
  </si>
  <si>
    <t>2 02 30000 00 0000 150</t>
  </si>
  <si>
    <t>2 02 30024 00 0000 150</t>
  </si>
  <si>
    <t>2 02 30029 00 0000 150</t>
  </si>
  <si>
    <t>2 02 35082 00 0000 150</t>
  </si>
  <si>
    <t>2 02 35120 00 0000 150</t>
  </si>
  <si>
    <t>2 02 35135 00 0000 150</t>
  </si>
  <si>
    <t>2 02 35176 00 0000 150</t>
  </si>
  <si>
    <t>2 02 35469 00 0000 150</t>
  </si>
  <si>
    <t>2 02 39999 00 0000 150</t>
  </si>
  <si>
    <t>2 02 40000 00 0000 150</t>
  </si>
  <si>
    <t>2 02 40014 00 0000 150</t>
  </si>
  <si>
    <t>2 02 45303 00 0000 150</t>
  </si>
  <si>
    <t>2 07 00000 00 0000 000</t>
  </si>
  <si>
    <t>2 07 05000 05 0000 150</t>
  </si>
  <si>
    <t>2 07 05010 05 0000 150</t>
  </si>
  <si>
    <t>2 07 05030 05 0000 150</t>
  </si>
  <si>
    <t>2 18 00000 00 0000 000</t>
  </si>
  <si>
    <t>2 18 00000 00 0000 150</t>
  </si>
  <si>
    <t>2 18 00000 05 0000 150</t>
  </si>
  <si>
    <t>2 19 00000 00 0000 000</t>
  </si>
  <si>
    <t>2 19 00000 05 0000 150</t>
  </si>
  <si>
    <t>2 19 25064 05 0000 150</t>
  </si>
  <si>
    <t>2 19 35118 05 0000 150</t>
  </si>
  <si>
    <t>2 19 60010 05 0000 150</t>
  </si>
  <si>
    <t>дополнительно выделено из бюджета РК</t>
  </si>
  <si>
    <t>В первоначальном бюджете не было предусмотрено ввиду отсутствия уведомлений вышестоящего бюджета</t>
  </si>
  <si>
    <t>дополнительно выделено из бюджета на укрепление МТБ в сфере образования и культуры, реализация народных бюджетов</t>
  </si>
  <si>
    <t>уменьшены суммы за счет средств вышестоящих бюджетов по строительству ДС в с.Выльгорт, газоснабжение в с.Часово и Выльгорт (13км)</t>
  </si>
  <si>
    <t>Сумма включена в бюджет после заключения соглашний с сельскими поселениями</t>
  </si>
  <si>
    <t>Выделено в течение финансового года</t>
  </si>
  <si>
    <t>Спонсорские средства предусмотренные после заключения соглашений</t>
  </si>
  <si>
    <t>Осуществлен возврат остатков прошлых лет поселениями</t>
  </si>
  <si>
    <t>осуществлен возврат неиспользованных остатков целевых средств</t>
  </si>
  <si>
    <t>сумма уменьшена ввиду отсутствия потребности</t>
  </si>
  <si>
    <t>уменьшение лимитов вышестоящим Министерством</t>
  </si>
  <si>
    <t>увеличение плановых показателей главным администратором, выделение дополнительных средств по дорожной деятельности</t>
  </si>
  <si>
    <t>выделение дополнительных средств на реализацию генпланов и правил землепользования</t>
  </si>
  <si>
    <t>выделение дополнительных средств за счет средств Фонда на переселение граждан, снос домов, возврат остаков прошлых лет</t>
  </si>
  <si>
    <t>уменьшение лимитов вышестоящим бюджетом по газификации в СП Часово и Выльгорт</t>
  </si>
  <si>
    <t>увеличение лимитов за счет средств гранта на обустройство проездов к земельных участкам</t>
  </si>
  <si>
    <t>уменьшение лимитов вышестоящим бюджетом по строительству ДС в с.Выльгорт на 100 млн.</t>
  </si>
  <si>
    <t>выделение доп.средств на укрепление маттехбазы, в.т.ч. ввод новых мест (IT-куб)</t>
  </si>
  <si>
    <t xml:space="preserve">выделение доп.средств на укрепление маттехбазы, </t>
  </si>
  <si>
    <t>уменьшение лимитов по субвенции на компенсацию  родплаты</t>
  </si>
  <si>
    <t>выделение средств на укрепление маттехбазы, реализация национальных проектов</t>
  </si>
  <si>
    <t>выделение МБТ на исполнение полномочий сельских поселений</t>
  </si>
  <si>
    <t>уменьшение лимитов в связи с отсутствием потребности (планировался бакнковкий кредит)</t>
  </si>
  <si>
    <t>переизбрание руководителя администрации</t>
  </si>
  <si>
    <t>увеличение за счет перераспредления остатков, выделение средств на кадастровые работы, поддержка НКО, иные МБТ на реализацию полномочий сельским поселениям</t>
  </si>
  <si>
    <t>Оклонение объсняется ростом количества выданных патентов</t>
  </si>
  <si>
    <t>Отклонение объясняется потребительским спросом по приобретению объектов недвижимости (земли)</t>
  </si>
  <si>
    <t>Отклонение обусловлено снижением потребительского спроса по перераспределению земель путем увеличения квадратных метров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</si>
</sst>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?"/>
    <numFmt numFmtId="166" formatCode="0.0"/>
    <numFmt numFmtId="167" formatCode="?.0"/>
  </numFmts>
  <fonts count="24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name val="Symbol"/>
      <family val="1"/>
      <charset val="2"/>
    </font>
    <font>
      <sz val="11"/>
      <name val="Calibri"/>
      <family val="2"/>
      <charset val="204"/>
    </font>
    <font>
      <b/>
      <sz val="11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32">
    <xf numFmtId="0" fontId="0" fillId="0" borderId="0"/>
    <xf numFmtId="49" fontId="8" fillId="0" borderId="6">
      <alignment horizontal="center" vertical="top" shrinkToFit="1"/>
    </xf>
    <xf numFmtId="0" fontId="9" fillId="0" borderId="7">
      <alignment horizontal="left" vertical="top" wrapText="1"/>
    </xf>
    <xf numFmtId="4" fontId="9" fillId="0" borderId="7">
      <alignment horizontal="right" vertical="top" shrinkToFit="1"/>
    </xf>
    <xf numFmtId="0" fontId="11" fillId="0" borderId="7">
      <alignment horizontal="left" vertical="top" wrapText="1"/>
    </xf>
    <xf numFmtId="0" fontId="11" fillId="0" borderId="7">
      <alignment horizontal="left" vertical="top" wrapText="1"/>
    </xf>
    <xf numFmtId="49" fontId="8" fillId="0" borderId="6">
      <alignment horizontal="center" vertical="top" shrinkToFit="1"/>
    </xf>
    <xf numFmtId="0" fontId="11" fillId="0" borderId="7">
      <alignment horizontal="left" vertical="top" wrapText="1"/>
    </xf>
    <xf numFmtId="49" fontId="15" fillId="3" borderId="8">
      <alignment horizontal="center" vertical="top" shrinkToFit="1"/>
    </xf>
    <xf numFmtId="0" fontId="15" fillId="3" borderId="9">
      <alignment horizontal="left" vertical="top" wrapText="1"/>
    </xf>
    <xf numFmtId="164" fontId="15" fillId="3" borderId="9">
      <alignment horizontal="right" vertical="top" wrapText="1" shrinkToFit="1"/>
    </xf>
    <xf numFmtId="164" fontId="15" fillId="3" borderId="10">
      <alignment horizontal="right" vertical="top" shrinkToFit="1"/>
    </xf>
    <xf numFmtId="49" fontId="16" fillId="4" borderId="11">
      <alignment horizontal="center" vertical="top" shrinkToFit="1"/>
    </xf>
    <xf numFmtId="0" fontId="16" fillId="4" borderId="12">
      <alignment horizontal="left" vertical="top" wrapText="1"/>
    </xf>
    <xf numFmtId="164" fontId="16" fillId="4" borderId="12">
      <alignment horizontal="right" vertical="top" shrinkToFit="1"/>
    </xf>
    <xf numFmtId="164" fontId="16" fillId="4" borderId="13">
      <alignment horizontal="right" vertical="top" shrinkToFit="1"/>
    </xf>
    <xf numFmtId="49" fontId="16" fillId="5" borderId="6">
      <alignment horizontal="center" vertical="top" shrinkToFit="1"/>
    </xf>
    <xf numFmtId="0" fontId="16" fillId="5" borderId="7">
      <alignment horizontal="left" vertical="top" wrapText="1"/>
    </xf>
    <xf numFmtId="164" fontId="16" fillId="5" borderId="7">
      <alignment horizontal="right" vertical="top" shrinkToFit="1"/>
    </xf>
    <xf numFmtId="164" fontId="16" fillId="5" borderId="14">
      <alignment horizontal="right" vertical="top" shrinkToFit="1"/>
    </xf>
    <xf numFmtId="49" fontId="8" fillId="0" borderId="6">
      <alignment horizontal="center" vertical="top" shrinkToFit="1"/>
    </xf>
    <xf numFmtId="164" fontId="17" fillId="0" borderId="7">
      <alignment horizontal="right" vertical="top" shrinkToFit="1"/>
    </xf>
    <xf numFmtId="164" fontId="17" fillId="0" borderId="14">
      <alignment horizontal="right" vertical="top" shrinkToFit="1"/>
    </xf>
    <xf numFmtId="49" fontId="16" fillId="0" borderId="15">
      <alignment horizontal="center" vertical="center" wrapText="1"/>
    </xf>
    <xf numFmtId="164" fontId="16" fillId="5" borderId="7">
      <alignment horizontal="right" vertical="top" shrinkToFit="1"/>
    </xf>
    <xf numFmtId="164" fontId="16" fillId="5" borderId="14">
      <alignment horizontal="right" vertical="top" shrinkToFit="1"/>
    </xf>
    <xf numFmtId="164" fontId="17" fillId="0" borderId="7">
      <alignment horizontal="right" vertical="top" shrinkToFit="1"/>
    </xf>
    <xf numFmtId="164" fontId="17" fillId="0" borderId="14">
      <alignment horizontal="right" vertical="top" shrinkToFit="1"/>
    </xf>
    <xf numFmtId="0" fontId="15" fillId="6" borderId="16"/>
    <xf numFmtId="0" fontId="15" fillId="6" borderId="17"/>
    <xf numFmtId="164" fontId="15" fillId="6" borderId="17">
      <alignment horizontal="right" shrinkToFit="1"/>
    </xf>
    <xf numFmtId="164" fontId="15" fillId="6" borderId="18">
      <alignment horizontal="right" shrinkToFit="1"/>
    </xf>
  </cellStyleXfs>
  <cellXfs count="101">
    <xf numFmtId="0" fontId="0" fillId="0" borderId="0" xfId="0"/>
    <xf numFmtId="0" fontId="1" fillId="0" borderId="0" xfId="0" applyFont="1" applyBorder="1" applyAlignment="1" applyProtection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166" fontId="4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4" quotePrefix="1" applyFont="1" applyBorder="1">
      <alignment horizontal="left" vertical="top" wrapText="1"/>
    </xf>
    <xf numFmtId="0" fontId="10" fillId="0" borderId="1" xfId="4" quotePrefix="1" applyFont="1" applyBorder="1">
      <alignment horizontal="left" vertical="top" wrapText="1"/>
    </xf>
    <xf numFmtId="0" fontId="10" fillId="0" borderId="7" xfId="4" quotePrefix="1" applyFont="1">
      <alignment horizontal="left" vertical="top" wrapText="1"/>
    </xf>
    <xf numFmtId="0" fontId="10" fillId="0" borderId="1" xfId="5" quotePrefix="1" applyFont="1" applyBorder="1">
      <alignment horizontal="left" vertical="top" wrapText="1"/>
    </xf>
    <xf numFmtId="0" fontId="10" fillId="0" borderId="7" xfId="7" quotePrefix="1" applyFont="1">
      <alignment horizontal="left" vertical="top" wrapText="1"/>
    </xf>
    <xf numFmtId="49" fontId="10" fillId="0" borderId="6" xfId="6" applyFont="1" applyAlignment="1">
      <alignment horizontal="center" vertical="top" wrapText="1" shrinkToFit="1"/>
    </xf>
    <xf numFmtId="0" fontId="0" fillId="2" borderId="1" xfId="0" applyFill="1" applyBorder="1"/>
    <xf numFmtId="164" fontId="3" fillId="2" borderId="1" xfId="0" applyNumberFormat="1" applyFont="1" applyFill="1" applyBorder="1" applyAlignment="1" applyProtection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2" fillId="0" borderId="0" xfId="0" applyFont="1"/>
    <xf numFmtId="0" fontId="13" fillId="0" borderId="0" xfId="0" applyFont="1" applyAlignment="1">
      <alignment horizontal="justify" vertical="center"/>
    </xf>
    <xf numFmtId="166" fontId="4" fillId="2" borderId="2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5" fontId="4" fillId="2" borderId="1" xfId="0" applyNumberFormat="1" applyFont="1" applyFill="1" applyBorder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0" fontId="18" fillId="2" borderId="1" xfId="9" quotePrefix="1" applyNumberFormat="1" applyFont="1" applyFill="1" applyBorder="1" applyProtection="1">
      <alignment horizontal="left" vertical="top" wrapText="1"/>
    </xf>
    <xf numFmtId="0" fontId="18" fillId="2" borderId="1" xfId="13" quotePrefix="1" applyNumberFormat="1" applyFont="1" applyFill="1" applyBorder="1" applyProtection="1">
      <alignment horizontal="left" vertical="top" wrapText="1"/>
    </xf>
    <xf numFmtId="0" fontId="18" fillId="2" borderId="1" xfId="17" quotePrefix="1" applyNumberFormat="1" applyFont="1" applyFill="1" applyBorder="1" applyProtection="1">
      <alignment horizontal="left" vertical="top" wrapText="1"/>
    </xf>
    <xf numFmtId="0" fontId="10" fillId="2" borderId="1" xfId="5" quotePrefix="1" applyNumberFormat="1" applyFont="1" applyFill="1" applyBorder="1" applyProtection="1">
      <alignment horizontal="left" vertical="top" wrapText="1"/>
    </xf>
    <xf numFmtId="164" fontId="0" fillId="0" borderId="0" xfId="0" applyNumberFormat="1"/>
    <xf numFmtId="0" fontId="3" fillId="0" borderId="1" xfId="0" applyFont="1" applyBorder="1"/>
    <xf numFmtId="4" fontId="19" fillId="0" borderId="0" xfId="0" applyNumberFormat="1" applyFont="1" applyBorder="1" applyAlignment="1">
      <alignment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4" fontId="18" fillId="2" borderId="1" xfId="10" applyNumberFormat="1" applyFont="1" applyFill="1" applyBorder="1" applyAlignment="1" applyProtection="1">
      <alignment horizontal="center" vertical="center" wrapText="1" shrinkToFit="1"/>
    </xf>
    <xf numFmtId="164" fontId="18" fillId="2" borderId="1" xfId="11" applyNumberFormat="1" applyFont="1" applyFill="1" applyBorder="1" applyAlignment="1" applyProtection="1">
      <alignment horizontal="center" vertical="center" shrinkToFit="1"/>
    </xf>
    <xf numFmtId="164" fontId="18" fillId="2" borderId="1" xfId="14" applyNumberFormat="1" applyFont="1" applyFill="1" applyBorder="1" applyAlignment="1" applyProtection="1">
      <alignment horizontal="center" vertical="center" shrinkToFit="1"/>
    </xf>
    <xf numFmtId="164" fontId="18" fillId="2" borderId="1" xfId="15" applyNumberFormat="1" applyFont="1" applyFill="1" applyBorder="1" applyAlignment="1" applyProtection="1">
      <alignment horizontal="center" vertical="center" shrinkToFit="1"/>
    </xf>
    <xf numFmtId="164" fontId="18" fillId="2" borderId="1" xfId="18" applyNumberFormat="1" applyFont="1" applyFill="1" applyBorder="1" applyAlignment="1" applyProtection="1">
      <alignment horizontal="center" vertical="center" shrinkToFit="1"/>
    </xf>
    <xf numFmtId="164" fontId="18" fillId="2" borderId="1" xfId="19" applyNumberFormat="1" applyFont="1" applyFill="1" applyBorder="1" applyAlignment="1" applyProtection="1">
      <alignment horizontal="center" vertical="center" shrinkToFit="1"/>
    </xf>
    <xf numFmtId="164" fontId="10" fillId="2" borderId="1" xfId="21" applyNumberFormat="1" applyFont="1" applyFill="1" applyBorder="1" applyAlignment="1" applyProtection="1">
      <alignment horizontal="center" vertical="center" shrinkToFit="1"/>
    </xf>
    <xf numFmtId="164" fontId="10" fillId="2" borderId="1" xfId="22" applyNumberFormat="1" applyFont="1" applyFill="1" applyBorder="1" applyAlignment="1" applyProtection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0" fillId="2" borderId="0" xfId="22" applyNumberFormat="1" applyFont="1" applyFill="1" applyBorder="1" applyProtection="1">
      <alignment horizontal="right" vertical="top" shrinkToFit="1"/>
    </xf>
    <xf numFmtId="0" fontId="4" fillId="0" borderId="1" xfId="0" applyFont="1" applyBorder="1" applyAlignment="1">
      <alignment horizont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 applyProtection="1">
      <alignment horizontal="center" vertical="center" wrapText="1"/>
    </xf>
    <xf numFmtId="49" fontId="21" fillId="2" borderId="1" xfId="8" applyNumberFormat="1" applyFont="1" applyFill="1" applyBorder="1" applyProtection="1">
      <alignment horizontal="center" vertical="top" shrinkToFit="1"/>
    </xf>
    <xf numFmtId="0" fontId="21" fillId="2" borderId="1" xfId="9" quotePrefix="1" applyNumberFormat="1" applyFont="1" applyFill="1" applyBorder="1" applyProtection="1">
      <alignment horizontal="left" vertical="top" wrapText="1"/>
    </xf>
    <xf numFmtId="49" fontId="23" fillId="2" borderId="1" xfId="12" applyNumberFormat="1" applyFont="1" applyFill="1" applyBorder="1" applyProtection="1">
      <alignment horizontal="center" vertical="top" shrinkToFit="1"/>
    </xf>
    <xf numFmtId="0" fontId="23" fillId="2" borderId="1" xfId="13" quotePrefix="1" applyNumberFormat="1" applyFont="1" applyFill="1" applyBorder="1" applyProtection="1">
      <alignment horizontal="left" vertical="top" wrapText="1"/>
    </xf>
    <xf numFmtId="0" fontId="21" fillId="2" borderId="1" xfId="28" applyNumberFormat="1" applyFont="1" applyFill="1" applyBorder="1" applyProtection="1"/>
    <xf numFmtId="0" fontId="21" fillId="2" borderId="1" xfId="29" applyNumberFormat="1" applyFont="1" applyFill="1" applyBorder="1" applyProtection="1"/>
    <xf numFmtId="164" fontId="21" fillId="2" borderId="1" xfId="24" applyNumberFormat="1" applyFont="1" applyFill="1" applyBorder="1" applyAlignment="1" applyProtection="1">
      <alignment horizontal="center" vertical="center" shrinkToFit="1"/>
    </xf>
    <xf numFmtId="164" fontId="21" fillId="2" borderId="1" xfId="25" applyNumberFormat="1" applyFont="1" applyFill="1" applyBorder="1" applyAlignment="1" applyProtection="1">
      <alignment horizontal="center" vertical="center" shrinkToFit="1"/>
    </xf>
    <xf numFmtId="0" fontId="22" fillId="2" borderId="1" xfId="0" applyFont="1" applyFill="1" applyBorder="1" applyAlignment="1">
      <alignment horizontal="center" vertical="center"/>
    </xf>
    <xf numFmtId="164" fontId="23" fillId="2" borderId="1" xfId="26" applyNumberFormat="1" applyFont="1" applyFill="1" applyBorder="1" applyAlignment="1" applyProtection="1">
      <alignment horizontal="center" vertical="center" shrinkToFit="1"/>
    </xf>
    <xf numFmtId="164" fontId="23" fillId="2" borderId="1" xfId="27" applyNumberFormat="1" applyFont="1" applyFill="1" applyBorder="1" applyAlignment="1" applyProtection="1">
      <alignment horizontal="center" vertical="center" shrinkToFit="1"/>
    </xf>
    <xf numFmtId="164" fontId="21" fillId="2" borderId="1" xfId="30" applyNumberFormat="1" applyFont="1" applyFill="1" applyBorder="1" applyAlignment="1" applyProtection="1">
      <alignment horizontal="center" vertical="center" shrinkToFit="1"/>
    </xf>
    <xf numFmtId="164" fontId="21" fillId="2" borderId="1" xfId="31" applyNumberFormat="1" applyFont="1" applyFill="1" applyBorder="1" applyAlignment="1" applyProtection="1">
      <alignment horizontal="center" vertical="center" shrinkToFit="1"/>
    </xf>
    <xf numFmtId="166" fontId="22" fillId="2" borderId="1" xfId="0" applyNumberFormat="1" applyFont="1" applyFill="1" applyBorder="1" applyAlignment="1">
      <alignment horizontal="center" vertical="center"/>
    </xf>
    <xf numFmtId="166" fontId="20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</cellXfs>
  <cellStyles count="32">
    <cellStyle name="ex60" xfId="8"/>
    <cellStyle name="ex61" xfId="9"/>
    <cellStyle name="ex64" xfId="12"/>
    <cellStyle name="ex65" xfId="13"/>
    <cellStyle name="ex68" xfId="16"/>
    <cellStyle name="ex69" xfId="17"/>
    <cellStyle name="ex70" xfId="6"/>
    <cellStyle name="ex71" xfId="7"/>
    <cellStyle name="ex72" xfId="20"/>
    <cellStyle name="ex73" xfId="5"/>
    <cellStyle name="ex74" xfId="1"/>
    <cellStyle name="ex75" xfId="2"/>
    <cellStyle name="ex76" xfId="3"/>
    <cellStyle name="ex77" xfId="4"/>
    <cellStyle name="st68" xfId="30"/>
    <cellStyle name="st69" xfId="31"/>
    <cellStyle name="st70" xfId="24"/>
    <cellStyle name="st71" xfId="25"/>
    <cellStyle name="st72" xfId="26"/>
    <cellStyle name="st73" xfId="27"/>
    <cellStyle name="st82" xfId="10"/>
    <cellStyle name="st83" xfId="11"/>
    <cellStyle name="st84" xfId="14"/>
    <cellStyle name="st85" xfId="15"/>
    <cellStyle name="st86" xfId="18"/>
    <cellStyle name="st87" xfId="19"/>
    <cellStyle name="st88" xfId="21"/>
    <cellStyle name="st89" xfId="22"/>
    <cellStyle name="xl_bot_header" xfId="23"/>
    <cellStyle name="xl_total_center" xfId="29"/>
    <cellStyle name="xl_total_left" xf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14"/>
  <sheetViews>
    <sheetView showGridLines="0" tabSelected="1" workbookViewId="0">
      <selection activeCell="L8" sqref="L8"/>
    </sheetView>
  </sheetViews>
  <sheetFormatPr defaultRowHeight="12.75" customHeight="1"/>
  <cols>
    <col min="1" max="1" width="13.28515625" customWidth="1"/>
    <col min="2" max="2" width="27.5703125" customWidth="1"/>
    <col min="3" max="3" width="12.42578125" customWidth="1"/>
    <col min="4" max="4" width="13.28515625" customWidth="1"/>
    <col min="5" max="5" width="12" customWidth="1"/>
    <col min="6" max="6" width="9.85546875" customWidth="1"/>
    <col min="7" max="7" width="15.7109375" customWidth="1"/>
    <col min="8" max="8" width="13.140625" customWidth="1"/>
    <col min="9" max="11" width="9.140625" customWidth="1"/>
  </cols>
  <sheetData>
    <row r="1" spans="1:11">
      <c r="A1" s="1"/>
    </row>
    <row r="2" spans="1:11" ht="31.5" customHeight="1">
      <c r="A2" s="91" t="s">
        <v>179</v>
      </c>
      <c r="B2" s="91"/>
      <c r="C2" s="91"/>
      <c r="D2" s="91"/>
      <c r="E2" s="91"/>
      <c r="F2" s="91"/>
      <c r="G2" s="91"/>
    </row>
    <row r="3" spans="1:11">
      <c r="A3" s="1"/>
    </row>
    <row r="4" spans="1:11" ht="66" customHeight="1">
      <c r="A4" s="2" t="s">
        <v>0</v>
      </c>
      <c r="B4" s="2" t="s">
        <v>1</v>
      </c>
      <c r="C4" s="3" t="s">
        <v>88</v>
      </c>
      <c r="D4" s="3" t="s">
        <v>89</v>
      </c>
      <c r="E4" s="3" t="s">
        <v>90</v>
      </c>
      <c r="F4" s="20" t="s">
        <v>91</v>
      </c>
      <c r="G4" s="3" t="s">
        <v>68</v>
      </c>
    </row>
    <row r="5" spans="1:11" ht="21">
      <c r="A5" s="4" t="s">
        <v>2</v>
      </c>
      <c r="B5" s="5" t="s">
        <v>3</v>
      </c>
      <c r="C5" s="15">
        <f>C6+C15+C21+C24+C30+C39+C45+C61+C10+C36</f>
        <v>368826.6</v>
      </c>
      <c r="D5" s="15">
        <f>D6+D15+D21+D24+D30+D39+D45+D61+D10+D36</f>
        <v>357762.6</v>
      </c>
      <c r="E5" s="15">
        <f>E6+E15+E21+E24+E30+E39+E45+E61+E10+E36</f>
        <v>368837.04</v>
      </c>
      <c r="F5" s="33">
        <f>D5*100/C5-100</f>
        <v>-2.9997836381649137</v>
      </c>
      <c r="G5" s="34"/>
    </row>
    <row r="6" spans="1:11" ht="21">
      <c r="A6" s="4" t="s">
        <v>4</v>
      </c>
      <c r="B6" s="5" t="s">
        <v>5</v>
      </c>
      <c r="C6" s="10">
        <f>C7+C8+C9</f>
        <v>272132.2</v>
      </c>
      <c r="D6" s="15">
        <f>D7+D8+D9</f>
        <v>267618.5</v>
      </c>
      <c r="E6" s="15">
        <f>E7+E8+E9</f>
        <v>269170.7</v>
      </c>
      <c r="F6" s="33">
        <f t="shared" ref="F6:F68" si="0">D6*100/C6-100</f>
        <v>-1.6586423804312744</v>
      </c>
      <c r="G6" s="34"/>
    </row>
    <row r="7" spans="1:11" ht="101.25">
      <c r="A7" s="6" t="s">
        <v>6</v>
      </c>
      <c r="B7" s="7" t="s">
        <v>7</v>
      </c>
      <c r="C7" s="11">
        <v>267939</v>
      </c>
      <c r="D7" s="18">
        <v>262390.3</v>
      </c>
      <c r="E7" s="18">
        <v>262779.8</v>
      </c>
      <c r="F7" s="21">
        <f t="shared" si="0"/>
        <v>-2.0708818051869997</v>
      </c>
      <c r="G7" s="92" t="s">
        <v>126</v>
      </c>
      <c r="K7" s="37"/>
    </row>
    <row r="8" spans="1:11" ht="146.25">
      <c r="A8" s="6" t="s">
        <v>8</v>
      </c>
      <c r="B8" s="8" t="s">
        <v>9</v>
      </c>
      <c r="C8" s="11">
        <v>1409</v>
      </c>
      <c r="D8" s="18">
        <v>1634</v>
      </c>
      <c r="E8" s="18">
        <v>1688.9</v>
      </c>
      <c r="F8" s="21">
        <f t="shared" si="0"/>
        <v>15.968772178850244</v>
      </c>
      <c r="G8" s="93"/>
      <c r="K8" s="38"/>
    </row>
    <row r="9" spans="1:11" ht="56.25">
      <c r="A9" s="6" t="s">
        <v>10</v>
      </c>
      <c r="B9" s="7" t="s">
        <v>11</v>
      </c>
      <c r="C9" s="11">
        <v>2784.2</v>
      </c>
      <c r="D9" s="18">
        <v>3594.2</v>
      </c>
      <c r="E9" s="18">
        <v>4702</v>
      </c>
      <c r="F9" s="21">
        <f t="shared" si="0"/>
        <v>29.092737590690319</v>
      </c>
      <c r="G9" s="94"/>
    </row>
    <row r="10" spans="1:11" ht="52.5">
      <c r="A10" s="4" t="s">
        <v>12</v>
      </c>
      <c r="B10" s="5" t="s">
        <v>13</v>
      </c>
      <c r="C10" s="10">
        <f>C11+C12+C13+C14</f>
        <v>22699.599999999999</v>
      </c>
      <c r="D10" s="15">
        <f>D11+D14+D13+D12</f>
        <v>20649.3</v>
      </c>
      <c r="E10" s="15">
        <f>E11+E14+E13+E12</f>
        <v>20270.7</v>
      </c>
      <c r="F10" s="33">
        <f t="shared" si="0"/>
        <v>-9.0323177500925027</v>
      </c>
      <c r="G10" s="92" t="s">
        <v>127</v>
      </c>
    </row>
    <row r="11" spans="1:11" ht="146.25">
      <c r="A11" s="19" t="s">
        <v>73</v>
      </c>
      <c r="B11" s="44" t="s">
        <v>85</v>
      </c>
      <c r="C11" s="11">
        <v>10401.799999999999</v>
      </c>
      <c r="D11" s="18">
        <v>9134.7000000000007</v>
      </c>
      <c r="E11" s="18">
        <v>9349.6</v>
      </c>
      <c r="F11" s="21">
        <f t="shared" si="0"/>
        <v>-12.181545501740061</v>
      </c>
      <c r="G11" s="93"/>
    </row>
    <row r="12" spans="1:11" ht="168.75">
      <c r="A12" s="19" t="s">
        <v>74</v>
      </c>
      <c r="B12" s="44" t="s">
        <v>82</v>
      </c>
      <c r="C12" s="11">
        <v>53.6</v>
      </c>
      <c r="D12" s="18">
        <v>54.6</v>
      </c>
      <c r="E12" s="18">
        <v>66.900000000000006</v>
      </c>
      <c r="F12" s="21">
        <f t="shared" si="0"/>
        <v>1.8656716417910388</v>
      </c>
      <c r="G12" s="93"/>
    </row>
    <row r="13" spans="1:11" ht="146.25">
      <c r="A13" s="19" t="s">
        <v>75</v>
      </c>
      <c r="B13" s="44" t="s">
        <v>84</v>
      </c>
      <c r="C13" s="11">
        <v>12244.2</v>
      </c>
      <c r="D13" s="18">
        <v>11460</v>
      </c>
      <c r="E13" s="18">
        <v>12577.9</v>
      </c>
      <c r="F13" s="21">
        <f t="shared" si="0"/>
        <v>-6.4046650659087589</v>
      </c>
      <c r="G13" s="93"/>
    </row>
    <row r="14" spans="1:11" ht="146.25">
      <c r="A14" s="19" t="s">
        <v>76</v>
      </c>
      <c r="B14" s="45" t="s">
        <v>83</v>
      </c>
      <c r="C14" s="11"/>
      <c r="D14" s="18"/>
      <c r="E14" s="18">
        <v>-1723.7</v>
      </c>
      <c r="F14" s="33"/>
      <c r="G14" s="94"/>
      <c r="K14" s="39"/>
    </row>
    <row r="15" spans="1:11" ht="21">
      <c r="A15" s="4" t="s">
        <v>14</v>
      </c>
      <c r="B15" s="5" t="s">
        <v>15</v>
      </c>
      <c r="C15" s="15">
        <f>C16+C17+C18+C19+C20</f>
        <v>53341.3</v>
      </c>
      <c r="D15" s="15">
        <f t="shared" ref="D15:E15" si="1">D16+D17+D18+D19+D20</f>
        <v>48841.3</v>
      </c>
      <c r="E15" s="15">
        <f t="shared" si="1"/>
        <v>48470.8</v>
      </c>
      <c r="F15" s="33">
        <f t="shared" si="0"/>
        <v>-8.4362398366744031</v>
      </c>
      <c r="G15" s="34"/>
    </row>
    <row r="16" spans="1:11" ht="45">
      <c r="A16" s="6" t="s">
        <v>16</v>
      </c>
      <c r="B16" s="7" t="s">
        <v>17</v>
      </c>
      <c r="C16" s="11">
        <v>13700</v>
      </c>
      <c r="D16" s="18">
        <v>13700</v>
      </c>
      <c r="E16" s="18">
        <v>14298.5</v>
      </c>
      <c r="F16" s="21">
        <f t="shared" si="0"/>
        <v>0</v>
      </c>
      <c r="G16" s="92" t="s">
        <v>128</v>
      </c>
      <c r="H16" s="13"/>
    </row>
    <row r="17" spans="1:10" ht="135" customHeight="1">
      <c r="A17" s="6" t="s">
        <v>18</v>
      </c>
      <c r="B17" s="7" t="s">
        <v>19</v>
      </c>
      <c r="C17" s="11">
        <v>9500</v>
      </c>
      <c r="D17" s="18">
        <v>8149</v>
      </c>
      <c r="E17" s="18">
        <v>6826.8</v>
      </c>
      <c r="F17" s="21">
        <f t="shared" si="0"/>
        <v>-14.221052631578942</v>
      </c>
      <c r="G17" s="94"/>
    </row>
    <row r="18" spans="1:10" ht="114.75" customHeight="1">
      <c r="A18" s="6" t="s">
        <v>20</v>
      </c>
      <c r="B18" s="7" t="s">
        <v>21</v>
      </c>
      <c r="C18" s="11">
        <v>7000</v>
      </c>
      <c r="D18" s="18">
        <v>8300</v>
      </c>
      <c r="E18" s="18">
        <v>8393.1</v>
      </c>
      <c r="F18" s="21">
        <f t="shared" si="0"/>
        <v>18.571428571428569</v>
      </c>
      <c r="G18" s="35" t="s">
        <v>130</v>
      </c>
    </row>
    <row r="19" spans="1:10" ht="101.25">
      <c r="A19" s="6" t="s">
        <v>22</v>
      </c>
      <c r="B19" s="7" t="s">
        <v>23</v>
      </c>
      <c r="C19" s="11">
        <v>22591.3</v>
      </c>
      <c r="D19" s="18">
        <v>18042.3</v>
      </c>
      <c r="E19" s="18">
        <v>18015.599999999999</v>
      </c>
      <c r="F19" s="21">
        <f t="shared" si="0"/>
        <v>-20.136070080075072</v>
      </c>
      <c r="G19" s="35" t="s">
        <v>129</v>
      </c>
    </row>
    <row r="20" spans="1:10" ht="45">
      <c r="A20" s="6" t="s">
        <v>24</v>
      </c>
      <c r="B20" s="7" t="s">
        <v>25</v>
      </c>
      <c r="C20" s="11">
        <v>550</v>
      </c>
      <c r="D20" s="18">
        <v>650</v>
      </c>
      <c r="E20" s="18">
        <v>936.8</v>
      </c>
      <c r="F20" s="21">
        <f t="shared" si="0"/>
        <v>18.181818181818187</v>
      </c>
      <c r="G20" s="35" t="s">
        <v>330</v>
      </c>
    </row>
    <row r="21" spans="1:10" ht="29.25" customHeight="1">
      <c r="A21" s="4" t="s">
        <v>26</v>
      </c>
      <c r="B21" s="5" t="s">
        <v>27</v>
      </c>
      <c r="C21" s="10">
        <f>C22</f>
        <v>4000</v>
      </c>
      <c r="D21" s="15">
        <f>D22+D23</f>
        <v>4000</v>
      </c>
      <c r="E21" s="15">
        <f>E22+E23</f>
        <v>4553.5</v>
      </c>
      <c r="F21" s="33">
        <f t="shared" si="0"/>
        <v>0</v>
      </c>
      <c r="G21" s="34"/>
    </row>
    <row r="22" spans="1:10" ht="134.25" customHeight="1">
      <c r="A22" s="6" t="s">
        <v>28</v>
      </c>
      <c r="B22" s="7" t="s">
        <v>29</v>
      </c>
      <c r="C22" s="11">
        <v>4000</v>
      </c>
      <c r="D22" s="18">
        <v>4000</v>
      </c>
      <c r="E22" s="18">
        <v>4545</v>
      </c>
      <c r="F22" s="21">
        <f t="shared" si="0"/>
        <v>0</v>
      </c>
      <c r="G22" s="35" t="s">
        <v>69</v>
      </c>
    </row>
    <row r="23" spans="1:10" ht="75.75" customHeight="1">
      <c r="A23" s="6" t="s">
        <v>77</v>
      </c>
      <c r="B23" s="7" t="s">
        <v>78</v>
      </c>
      <c r="C23" s="11"/>
      <c r="D23" s="18"/>
      <c r="E23" s="18">
        <v>8.5</v>
      </c>
      <c r="F23" s="33"/>
      <c r="G23" s="35"/>
    </row>
    <row r="24" spans="1:10" ht="69.75" customHeight="1">
      <c r="A24" s="4" t="s">
        <v>30</v>
      </c>
      <c r="B24" s="5" t="s">
        <v>31</v>
      </c>
      <c r="C24" s="15">
        <f>C25+C27+C29+C26+C28</f>
        <v>12340</v>
      </c>
      <c r="D24" s="15">
        <f>D25+D27+D29+D26+D28</f>
        <v>12340</v>
      </c>
      <c r="E24" s="15">
        <f>E25+E26+E27+E28+E29</f>
        <v>13175.439999999999</v>
      </c>
      <c r="F24" s="33">
        <f t="shared" si="0"/>
        <v>0</v>
      </c>
      <c r="G24" s="34"/>
      <c r="I24" s="12"/>
    </row>
    <row r="25" spans="1:10" ht="90">
      <c r="A25" s="6" t="s">
        <v>32</v>
      </c>
      <c r="B25" s="8" t="s">
        <v>33</v>
      </c>
      <c r="C25" s="11">
        <v>5000</v>
      </c>
      <c r="D25" s="18">
        <v>5000</v>
      </c>
      <c r="E25" s="18">
        <v>8416.2999999999993</v>
      </c>
      <c r="F25" s="33">
        <f t="shared" si="0"/>
        <v>0</v>
      </c>
      <c r="G25" s="35" t="s">
        <v>86</v>
      </c>
    </row>
    <row r="26" spans="1:10" ht="90">
      <c r="A26" s="6" t="s">
        <v>34</v>
      </c>
      <c r="B26" s="7" t="s">
        <v>35</v>
      </c>
      <c r="C26" s="11"/>
      <c r="D26" s="18"/>
      <c r="E26" s="18">
        <v>403.84</v>
      </c>
      <c r="F26" s="33"/>
      <c r="G26" s="35"/>
      <c r="H26" s="14"/>
    </row>
    <row r="27" spans="1:10" ht="69" customHeight="1">
      <c r="A27" s="6" t="s">
        <v>36</v>
      </c>
      <c r="B27" s="7" t="s">
        <v>37</v>
      </c>
      <c r="C27" s="11">
        <v>150</v>
      </c>
      <c r="D27" s="18">
        <v>150</v>
      </c>
      <c r="E27" s="18">
        <v>279.89999999999998</v>
      </c>
      <c r="F27" s="33">
        <f t="shared" si="0"/>
        <v>0</v>
      </c>
      <c r="G27" s="35" t="s">
        <v>87</v>
      </c>
    </row>
    <row r="28" spans="1:10" ht="80.45" customHeight="1">
      <c r="A28" s="6" t="s">
        <v>70</v>
      </c>
      <c r="B28" s="7" t="s">
        <v>37</v>
      </c>
      <c r="C28" s="11">
        <v>7100</v>
      </c>
      <c r="D28" s="18">
        <v>7100</v>
      </c>
      <c r="E28" s="18">
        <v>3970</v>
      </c>
      <c r="F28" s="33">
        <f t="shared" si="0"/>
        <v>0</v>
      </c>
      <c r="G28" s="35" t="s">
        <v>131</v>
      </c>
    </row>
    <row r="29" spans="1:10" ht="119.45" customHeight="1">
      <c r="A29" s="6" t="s">
        <v>38</v>
      </c>
      <c r="B29" s="7" t="s">
        <v>39</v>
      </c>
      <c r="C29" s="11">
        <v>90</v>
      </c>
      <c r="D29" s="18">
        <v>90</v>
      </c>
      <c r="E29" s="18">
        <v>105.4</v>
      </c>
      <c r="F29" s="33">
        <f t="shared" si="0"/>
        <v>0</v>
      </c>
      <c r="G29" s="35" t="s">
        <v>72</v>
      </c>
    </row>
    <row r="30" spans="1:10" ht="21">
      <c r="A30" s="4" t="s">
        <v>40</v>
      </c>
      <c r="B30" s="5" t="s">
        <v>41</v>
      </c>
      <c r="C30" s="15">
        <f>C31+C32+C34+C35</f>
        <v>291.5</v>
      </c>
      <c r="D30" s="15">
        <f t="shared" ref="D30:E30" si="2">D31+D32+D34+D35</f>
        <v>291.5</v>
      </c>
      <c r="E30" s="15">
        <f t="shared" si="2"/>
        <v>308.60000000000002</v>
      </c>
      <c r="F30" s="33">
        <f t="shared" si="0"/>
        <v>0</v>
      </c>
      <c r="G30" s="34"/>
    </row>
    <row r="31" spans="1:10" ht="48" customHeight="1">
      <c r="A31" s="6" t="s">
        <v>42</v>
      </c>
      <c r="B31" s="7" t="s">
        <v>43</v>
      </c>
      <c r="C31" s="11">
        <v>155.9</v>
      </c>
      <c r="D31" s="18">
        <v>196.9</v>
      </c>
      <c r="E31" s="18">
        <v>195.4</v>
      </c>
      <c r="F31" s="21">
        <f t="shared" si="0"/>
        <v>26.298909557408592</v>
      </c>
      <c r="G31" s="92" t="s">
        <v>133</v>
      </c>
      <c r="J31" s="95"/>
    </row>
    <row r="32" spans="1:10" ht="36" customHeight="1">
      <c r="A32" s="6" t="s">
        <v>44</v>
      </c>
      <c r="B32" s="7" t="s">
        <v>45</v>
      </c>
      <c r="C32" s="11">
        <v>87.7</v>
      </c>
      <c r="D32" s="18">
        <v>46.7</v>
      </c>
      <c r="E32" s="18">
        <v>46.3</v>
      </c>
      <c r="F32" s="21">
        <f t="shared" si="0"/>
        <v>-46.7502850627138</v>
      </c>
      <c r="G32" s="93"/>
      <c r="J32" s="95"/>
    </row>
    <row r="33" spans="1:10" ht="22.5">
      <c r="A33" s="6" t="s">
        <v>65</v>
      </c>
      <c r="B33" s="7" t="s">
        <v>46</v>
      </c>
      <c r="C33" s="11">
        <f>C34</f>
        <v>47.9</v>
      </c>
      <c r="D33" s="11">
        <f>D34</f>
        <v>47.9</v>
      </c>
      <c r="E33" s="18"/>
      <c r="F33" s="21">
        <f t="shared" si="0"/>
        <v>0</v>
      </c>
      <c r="G33" s="93"/>
      <c r="J33" s="95"/>
    </row>
    <row r="34" spans="1:10" ht="22.5">
      <c r="A34" s="6" t="s">
        <v>71</v>
      </c>
      <c r="B34" s="7" t="s">
        <v>46</v>
      </c>
      <c r="C34" s="11">
        <v>47.9</v>
      </c>
      <c r="D34" s="18">
        <v>47.9</v>
      </c>
      <c r="E34" s="18">
        <v>66.8</v>
      </c>
      <c r="F34" s="21">
        <f t="shared" si="0"/>
        <v>0</v>
      </c>
      <c r="G34" s="94"/>
      <c r="J34" s="95"/>
    </row>
    <row r="35" spans="1:10" ht="22.5">
      <c r="A35" s="6" t="s">
        <v>92</v>
      </c>
      <c r="B35" s="23" t="s">
        <v>93</v>
      </c>
      <c r="C35" s="11"/>
      <c r="D35" s="18"/>
      <c r="E35" s="18">
        <v>0.1</v>
      </c>
      <c r="F35" s="33"/>
      <c r="G35" s="41"/>
      <c r="J35" s="22"/>
    </row>
    <row r="36" spans="1:10" ht="42">
      <c r="A36" s="4" t="s">
        <v>47</v>
      </c>
      <c r="B36" s="5" t="s">
        <v>48</v>
      </c>
      <c r="C36" s="10"/>
      <c r="D36" s="15"/>
      <c r="E36" s="15">
        <f>E38+E37</f>
        <v>524.29999999999995</v>
      </c>
      <c r="F36" s="33"/>
      <c r="G36" s="42"/>
    </row>
    <row r="37" spans="1:10" ht="45">
      <c r="A37" s="24" t="s">
        <v>94</v>
      </c>
      <c r="B37" s="23" t="s">
        <v>95</v>
      </c>
      <c r="C37" s="32"/>
      <c r="D37" s="32"/>
      <c r="E37" s="25">
        <v>23.9</v>
      </c>
      <c r="F37" s="33"/>
      <c r="G37" s="42"/>
    </row>
    <row r="38" spans="1:10" ht="33.75">
      <c r="A38" s="6" t="s">
        <v>49</v>
      </c>
      <c r="B38" s="7" t="s">
        <v>50</v>
      </c>
      <c r="C38" s="11"/>
      <c r="D38" s="18"/>
      <c r="E38" s="18">
        <v>500.4</v>
      </c>
      <c r="F38" s="33"/>
      <c r="G38" s="42"/>
    </row>
    <row r="39" spans="1:10" ht="31.5">
      <c r="A39" s="4" t="s">
        <v>51</v>
      </c>
      <c r="B39" s="5" t="s">
        <v>52</v>
      </c>
      <c r="C39" s="15">
        <f>C40+C43+C41</f>
        <v>3600</v>
      </c>
      <c r="D39" s="15">
        <f>D40+D43+D41+D44</f>
        <v>3600</v>
      </c>
      <c r="E39" s="15">
        <f>E40+E43+E41+E44+E42</f>
        <v>9891</v>
      </c>
      <c r="F39" s="33">
        <f t="shared" si="0"/>
        <v>0</v>
      </c>
      <c r="G39" s="34"/>
    </row>
    <row r="40" spans="1:10" ht="103.9" customHeight="1">
      <c r="A40" s="6" t="s">
        <v>53</v>
      </c>
      <c r="B40" s="7" t="s">
        <v>54</v>
      </c>
      <c r="C40" s="11">
        <v>200</v>
      </c>
      <c r="D40" s="18">
        <v>200</v>
      </c>
      <c r="E40" s="18">
        <v>220.3</v>
      </c>
      <c r="F40" s="21">
        <f t="shared" si="0"/>
        <v>0</v>
      </c>
      <c r="G40" s="40" t="s">
        <v>132</v>
      </c>
    </row>
    <row r="41" spans="1:10" ht="115.9" customHeight="1">
      <c r="A41" s="6" t="s">
        <v>55</v>
      </c>
      <c r="B41" s="7" t="s">
        <v>56</v>
      </c>
      <c r="C41" s="11">
        <v>2600</v>
      </c>
      <c r="D41" s="18">
        <v>2900</v>
      </c>
      <c r="E41" s="18">
        <v>3847.6</v>
      </c>
      <c r="F41" s="21">
        <f t="shared" si="0"/>
        <v>11.538461538461533</v>
      </c>
      <c r="G41" s="40" t="s">
        <v>331</v>
      </c>
    </row>
    <row r="42" spans="1:10" ht="121.9" customHeight="1">
      <c r="A42" s="24" t="s">
        <v>96</v>
      </c>
      <c r="B42" s="26" t="s">
        <v>134</v>
      </c>
      <c r="C42" s="11"/>
      <c r="D42" s="18"/>
      <c r="E42" s="18">
        <v>5169.1000000000004</v>
      </c>
      <c r="F42" s="21"/>
      <c r="G42" s="69"/>
      <c r="J42" s="43"/>
    </row>
    <row r="43" spans="1:10" ht="123.6" customHeight="1">
      <c r="A43" s="6" t="s">
        <v>57</v>
      </c>
      <c r="B43" s="9" t="s">
        <v>58</v>
      </c>
      <c r="C43" s="16">
        <v>800</v>
      </c>
      <c r="D43" s="18">
        <v>500</v>
      </c>
      <c r="E43" s="18">
        <v>550</v>
      </c>
      <c r="F43" s="21">
        <f t="shared" si="0"/>
        <v>-37.5</v>
      </c>
      <c r="G43" s="92" t="s">
        <v>332</v>
      </c>
    </row>
    <row r="44" spans="1:10" ht="81.599999999999994" customHeight="1">
      <c r="A44" s="6" t="s">
        <v>79</v>
      </c>
      <c r="B44" s="44" t="s">
        <v>81</v>
      </c>
      <c r="C44" s="16"/>
      <c r="D44" s="18"/>
      <c r="E44" s="18">
        <v>104</v>
      </c>
      <c r="F44" s="33"/>
      <c r="G44" s="94"/>
    </row>
    <row r="45" spans="1:10" ht="27.75" customHeight="1">
      <c r="A45" s="4" t="s">
        <v>59</v>
      </c>
      <c r="B45" s="5" t="s">
        <v>60</v>
      </c>
      <c r="C45" s="10">
        <f>C58</f>
        <v>422</v>
      </c>
      <c r="D45" s="10">
        <f>D58</f>
        <v>422</v>
      </c>
      <c r="E45" s="10">
        <f>E46+E47+E48+E49+E50+E51+E52+E53+E54+E55+E56+E57+E58+E59+E60</f>
        <v>2433.2000000000003</v>
      </c>
      <c r="F45" s="33">
        <f t="shared" si="0"/>
        <v>0</v>
      </c>
      <c r="G45" s="34"/>
    </row>
    <row r="46" spans="1:10" ht="183.6" customHeight="1">
      <c r="A46" s="24" t="s">
        <v>97</v>
      </c>
      <c r="B46" s="47" t="s">
        <v>98</v>
      </c>
      <c r="C46" s="11"/>
      <c r="D46" s="18"/>
      <c r="E46" s="18">
        <v>12.2</v>
      </c>
      <c r="F46" s="33"/>
      <c r="G46" s="92" t="s">
        <v>135</v>
      </c>
    </row>
    <row r="47" spans="1:10" ht="146.25">
      <c r="A47" s="24" t="s">
        <v>99</v>
      </c>
      <c r="B47" s="27" t="s">
        <v>100</v>
      </c>
      <c r="C47" s="11"/>
      <c r="D47" s="18"/>
      <c r="E47" s="18">
        <v>128.1</v>
      </c>
      <c r="F47" s="33"/>
      <c r="G47" s="93"/>
    </row>
    <row r="48" spans="1:10" ht="123.75">
      <c r="A48" s="24" t="s">
        <v>101</v>
      </c>
      <c r="B48" s="46" t="s">
        <v>102</v>
      </c>
      <c r="C48" s="11"/>
      <c r="D48" s="18"/>
      <c r="E48" s="18">
        <v>7</v>
      </c>
      <c r="F48" s="33"/>
      <c r="G48" s="93"/>
    </row>
    <row r="49" spans="1:7" ht="123.75">
      <c r="A49" s="24" t="s">
        <v>103</v>
      </c>
      <c r="B49" s="27" t="s">
        <v>104</v>
      </c>
      <c r="C49" s="11"/>
      <c r="D49" s="18"/>
      <c r="E49" s="18">
        <v>15.4</v>
      </c>
      <c r="F49" s="33"/>
      <c r="G49" s="93"/>
    </row>
    <row r="50" spans="1:7" ht="146.25">
      <c r="A50" s="24" t="s">
        <v>105</v>
      </c>
      <c r="B50" s="28" t="s">
        <v>106</v>
      </c>
      <c r="C50" s="11"/>
      <c r="D50" s="18"/>
      <c r="E50" s="18">
        <v>28.3</v>
      </c>
      <c r="F50" s="33"/>
      <c r="G50" s="93"/>
    </row>
    <row r="51" spans="1:7" ht="168.75">
      <c r="A51" s="24" t="s">
        <v>107</v>
      </c>
      <c r="B51" s="27" t="s">
        <v>108</v>
      </c>
      <c r="C51" s="11"/>
      <c r="D51" s="18"/>
      <c r="E51" s="18">
        <v>4.8</v>
      </c>
      <c r="F51" s="33"/>
      <c r="G51" s="93"/>
    </row>
    <row r="52" spans="1:7" ht="90">
      <c r="A52" s="31" t="s">
        <v>125</v>
      </c>
      <c r="B52" s="30" t="s">
        <v>124</v>
      </c>
      <c r="C52" s="11"/>
      <c r="D52" s="18"/>
      <c r="E52" s="18">
        <v>1</v>
      </c>
      <c r="F52" s="33"/>
      <c r="G52" s="93"/>
    </row>
    <row r="53" spans="1:7" ht="123.75">
      <c r="A53" s="24" t="s">
        <v>109</v>
      </c>
      <c r="B53" s="27" t="s">
        <v>110</v>
      </c>
      <c r="C53" s="11"/>
      <c r="D53" s="18"/>
      <c r="E53" s="18">
        <v>91.9</v>
      </c>
      <c r="F53" s="33"/>
      <c r="G53" s="93"/>
    </row>
    <row r="54" spans="1:7" ht="22.5">
      <c r="A54" s="24" t="s">
        <v>111</v>
      </c>
      <c r="B54" s="23" t="s">
        <v>112</v>
      </c>
      <c r="C54" s="11"/>
      <c r="D54" s="18"/>
      <c r="E54" s="18">
        <v>148.5</v>
      </c>
      <c r="F54" s="33"/>
      <c r="G54" s="93"/>
    </row>
    <row r="55" spans="1:7" ht="101.25">
      <c r="A55" s="24" t="s">
        <v>113</v>
      </c>
      <c r="B55" s="28" t="s">
        <v>114</v>
      </c>
      <c r="C55" s="11"/>
      <c r="D55" s="18"/>
      <c r="E55" s="18">
        <v>2.4</v>
      </c>
      <c r="F55" s="33"/>
      <c r="G55" s="93"/>
    </row>
    <row r="56" spans="1:7" ht="56.25">
      <c r="A56" s="24" t="s">
        <v>123</v>
      </c>
      <c r="B56" s="27" t="s">
        <v>115</v>
      </c>
      <c r="C56" s="11"/>
      <c r="D56" s="18"/>
      <c r="E56" s="18">
        <v>0.5</v>
      </c>
      <c r="F56" s="33"/>
      <c r="G56" s="93"/>
    </row>
    <row r="57" spans="1:7" ht="67.5">
      <c r="A57" s="24" t="s">
        <v>116</v>
      </c>
      <c r="B57" s="27" t="s">
        <v>80</v>
      </c>
      <c r="C57" s="11"/>
      <c r="D57" s="18"/>
      <c r="E57" s="18">
        <v>329.9</v>
      </c>
      <c r="F57" s="33"/>
      <c r="G57" s="93"/>
    </row>
    <row r="58" spans="1:7" ht="90">
      <c r="A58" s="24" t="s">
        <v>117</v>
      </c>
      <c r="B58" s="23" t="s">
        <v>118</v>
      </c>
      <c r="C58" s="11">
        <v>422</v>
      </c>
      <c r="D58" s="18">
        <v>422</v>
      </c>
      <c r="E58" s="18">
        <v>1476.8</v>
      </c>
      <c r="F58" s="33">
        <f t="shared" si="0"/>
        <v>0</v>
      </c>
      <c r="G58" s="93"/>
    </row>
    <row r="59" spans="1:7" ht="90">
      <c r="A59" s="24" t="s">
        <v>119</v>
      </c>
      <c r="B59" s="23" t="s">
        <v>120</v>
      </c>
      <c r="C59" s="11"/>
      <c r="D59" s="18"/>
      <c r="E59" s="18">
        <v>116.8</v>
      </c>
      <c r="F59" s="33"/>
      <c r="G59" s="93"/>
    </row>
    <row r="60" spans="1:7" ht="123.75">
      <c r="A60" s="24" t="s">
        <v>121</v>
      </c>
      <c r="B60" s="29" t="s">
        <v>122</v>
      </c>
      <c r="C60" s="11"/>
      <c r="D60" s="18"/>
      <c r="E60" s="18">
        <v>69.599999999999994</v>
      </c>
      <c r="F60" s="33"/>
      <c r="G60" s="94"/>
    </row>
    <row r="61" spans="1:7" ht="20.25" customHeight="1">
      <c r="A61" s="4" t="s">
        <v>61</v>
      </c>
      <c r="B61" s="5" t="s">
        <v>62</v>
      </c>
      <c r="C61" s="15"/>
      <c r="D61" s="15">
        <f>D62+D63</f>
        <v>0</v>
      </c>
      <c r="E61" s="15">
        <f>E62+E63</f>
        <v>38.799999999999997</v>
      </c>
      <c r="F61" s="33"/>
      <c r="G61" s="36"/>
    </row>
    <row r="62" spans="1:7" ht="33.75">
      <c r="A62" s="68" t="s">
        <v>66</v>
      </c>
      <c r="B62" s="48" t="s">
        <v>67</v>
      </c>
      <c r="C62" s="10"/>
      <c r="D62" s="15"/>
      <c r="E62" s="18">
        <v>26.9</v>
      </c>
      <c r="F62" s="33"/>
      <c r="G62" s="36"/>
    </row>
    <row r="63" spans="1:7" ht="22.5">
      <c r="A63" s="68" t="s">
        <v>63</v>
      </c>
      <c r="B63" s="48" t="s">
        <v>64</v>
      </c>
      <c r="C63" s="17"/>
      <c r="D63" s="18"/>
      <c r="E63" s="18">
        <v>11.9</v>
      </c>
      <c r="F63" s="33"/>
      <c r="G63" s="36"/>
    </row>
    <row r="64" spans="1:7" ht="21.75">
      <c r="A64" s="90" t="s">
        <v>178</v>
      </c>
      <c r="B64" s="49" t="s">
        <v>136</v>
      </c>
      <c r="C64" s="57">
        <v>1280288.4436000001</v>
      </c>
      <c r="D64" s="57">
        <v>1228787.0096</v>
      </c>
      <c r="E64" s="58">
        <f>E65+E94+E98+E101</f>
        <v>1197606.5149999999</v>
      </c>
      <c r="F64" s="33">
        <f t="shared" si="0"/>
        <v>-4.022643042468232</v>
      </c>
      <c r="G64" s="56"/>
    </row>
    <row r="65" spans="1:7" ht="52.5">
      <c r="A65" s="3" t="s">
        <v>264</v>
      </c>
      <c r="B65" s="50" t="s">
        <v>137</v>
      </c>
      <c r="C65" s="59">
        <v>1280288.4436000001</v>
      </c>
      <c r="D65" s="59">
        <v>1222882.9095999999</v>
      </c>
      <c r="E65" s="60">
        <f>E66+E71+E82+E91</f>
        <v>1191754.0861</v>
      </c>
      <c r="F65" s="33">
        <f t="shared" si="0"/>
        <v>-4.4837969355236424</v>
      </c>
      <c r="G65" s="56"/>
    </row>
    <row r="66" spans="1:7" ht="21">
      <c r="A66" s="3" t="s">
        <v>265</v>
      </c>
      <c r="B66" s="51" t="s">
        <v>138</v>
      </c>
      <c r="C66" s="61">
        <v>77137</v>
      </c>
      <c r="D66" s="61">
        <v>99151.2</v>
      </c>
      <c r="E66" s="62">
        <v>99151.2</v>
      </c>
      <c r="F66" s="33">
        <f t="shared" si="0"/>
        <v>28.539092782970556</v>
      </c>
      <c r="G66" s="56"/>
    </row>
    <row r="67" spans="1:7" ht="22.5">
      <c r="A67" s="87" t="s">
        <v>266</v>
      </c>
      <c r="B67" s="52" t="s">
        <v>139</v>
      </c>
      <c r="C67" s="63">
        <v>63594.400000000001</v>
      </c>
      <c r="D67" s="63">
        <v>63594.400000000001</v>
      </c>
      <c r="E67" s="64">
        <v>63594.400000000001</v>
      </c>
      <c r="F67" s="21">
        <f t="shared" si="0"/>
        <v>0</v>
      </c>
      <c r="G67" s="56"/>
    </row>
    <row r="68" spans="1:7" ht="33.75">
      <c r="A68" s="87" t="s">
        <v>267</v>
      </c>
      <c r="B68" s="52" t="s">
        <v>140</v>
      </c>
      <c r="C68" s="63">
        <v>13542.6</v>
      </c>
      <c r="D68" s="63">
        <v>13542.6</v>
      </c>
      <c r="E68" s="64">
        <v>13542.6</v>
      </c>
      <c r="F68" s="21">
        <f t="shared" si="0"/>
        <v>0</v>
      </c>
      <c r="G68" s="56"/>
    </row>
    <row r="69" spans="1:7" ht="38.25" customHeight="1">
      <c r="A69" s="87" t="s">
        <v>268</v>
      </c>
      <c r="B69" s="52" t="s">
        <v>141</v>
      </c>
      <c r="C69" s="25"/>
      <c r="D69" s="63">
        <v>13000</v>
      </c>
      <c r="E69" s="64">
        <v>13000</v>
      </c>
      <c r="F69" s="33"/>
      <c r="G69" s="96" t="s">
        <v>305</v>
      </c>
    </row>
    <row r="70" spans="1:7" ht="22.5">
      <c r="A70" s="87" t="s">
        <v>269</v>
      </c>
      <c r="B70" s="52" t="s">
        <v>142</v>
      </c>
      <c r="C70" s="25"/>
      <c r="D70" s="63">
        <v>9014.2000000000007</v>
      </c>
      <c r="E70" s="64">
        <v>9014.2000000000007</v>
      </c>
      <c r="F70" s="33"/>
      <c r="G70" s="98"/>
    </row>
    <row r="71" spans="1:7" ht="31.5">
      <c r="A71" s="3" t="s">
        <v>270</v>
      </c>
      <c r="B71" s="51" t="s">
        <v>143</v>
      </c>
      <c r="C71" s="61">
        <v>494691.76929999999</v>
      </c>
      <c r="D71" s="61">
        <v>413751.79580000002</v>
      </c>
      <c r="E71" s="62">
        <v>388530.2683</v>
      </c>
      <c r="F71" s="33">
        <f t="shared" ref="F71:F106" si="3">D71*100/C71-100</f>
        <v>-16.361698035633751</v>
      </c>
      <c r="G71" s="56"/>
    </row>
    <row r="72" spans="1:7" ht="101.25">
      <c r="A72" s="87" t="s">
        <v>271</v>
      </c>
      <c r="B72" s="52" t="s">
        <v>144</v>
      </c>
      <c r="C72" s="63">
        <v>322776.59999999998</v>
      </c>
      <c r="D72" s="63">
        <v>131194.86249999999</v>
      </c>
      <c r="E72" s="64">
        <v>131194.78400000001</v>
      </c>
      <c r="F72" s="21">
        <f t="shared" si="3"/>
        <v>-59.354283272083542</v>
      </c>
      <c r="G72" s="35" t="s">
        <v>308</v>
      </c>
    </row>
    <row r="73" spans="1:7" ht="146.25">
      <c r="A73" s="87" t="s">
        <v>272</v>
      </c>
      <c r="B73" s="52" t="s">
        <v>145</v>
      </c>
      <c r="C73" s="63"/>
      <c r="D73" s="63">
        <v>46650.663500000002</v>
      </c>
      <c r="E73" s="64">
        <v>31612.842700000001</v>
      </c>
      <c r="F73" s="21"/>
      <c r="G73" s="87" t="s">
        <v>306</v>
      </c>
    </row>
    <row r="74" spans="1:7" ht="112.5">
      <c r="A74" s="87" t="s">
        <v>273</v>
      </c>
      <c r="B74" s="52" t="s">
        <v>146</v>
      </c>
      <c r="C74" s="63">
        <v>894.72</v>
      </c>
      <c r="D74" s="63">
        <v>1401.0047</v>
      </c>
      <c r="E74" s="64">
        <v>1401.0047</v>
      </c>
      <c r="F74" s="21">
        <f t="shared" si="3"/>
        <v>56.585825733190262</v>
      </c>
      <c r="G74" s="87" t="s">
        <v>305</v>
      </c>
    </row>
    <row r="75" spans="1:7" ht="127.5" customHeight="1">
      <c r="A75" s="87" t="s">
        <v>274</v>
      </c>
      <c r="B75" s="52" t="s">
        <v>147</v>
      </c>
      <c r="C75" s="63"/>
      <c r="D75" s="63">
        <v>1639.8</v>
      </c>
      <c r="E75" s="64">
        <v>1639.8</v>
      </c>
      <c r="F75" s="33"/>
      <c r="G75" s="96" t="s">
        <v>306</v>
      </c>
    </row>
    <row r="76" spans="1:7" ht="45">
      <c r="A76" s="87" t="s">
        <v>275</v>
      </c>
      <c r="B76" s="52" t="s">
        <v>148</v>
      </c>
      <c r="C76" s="25"/>
      <c r="D76" s="63">
        <v>3121.7</v>
      </c>
      <c r="E76" s="64">
        <v>2534.7383</v>
      </c>
      <c r="F76" s="33"/>
      <c r="G76" s="97"/>
    </row>
    <row r="77" spans="1:7" ht="67.5">
      <c r="A77" s="87" t="s">
        <v>276</v>
      </c>
      <c r="B77" s="52" t="s">
        <v>149</v>
      </c>
      <c r="C77" s="25"/>
      <c r="D77" s="63">
        <v>5764.8</v>
      </c>
      <c r="E77" s="64">
        <v>5764.8</v>
      </c>
      <c r="F77" s="33"/>
      <c r="G77" s="97"/>
    </row>
    <row r="78" spans="1:7" ht="56.25">
      <c r="A78" s="87" t="s">
        <v>277</v>
      </c>
      <c r="B78" s="52" t="s">
        <v>150</v>
      </c>
      <c r="C78" s="25"/>
      <c r="D78" s="63">
        <v>1398.7166999999999</v>
      </c>
      <c r="E78" s="64">
        <v>1319.4003</v>
      </c>
      <c r="F78" s="33"/>
      <c r="G78" s="97"/>
    </row>
    <row r="79" spans="1:7" ht="22.5">
      <c r="A79" s="87" t="s">
        <v>278</v>
      </c>
      <c r="B79" s="52" t="s">
        <v>151</v>
      </c>
      <c r="C79" s="25"/>
      <c r="D79" s="63">
        <v>168.04669999999999</v>
      </c>
      <c r="E79" s="64">
        <v>168.04669999999999</v>
      </c>
      <c r="F79" s="33"/>
      <c r="G79" s="97"/>
    </row>
    <row r="80" spans="1:7" ht="67.5">
      <c r="A80" s="87" t="s">
        <v>279</v>
      </c>
      <c r="B80" s="52" t="s">
        <v>152</v>
      </c>
      <c r="C80" s="25"/>
      <c r="D80" s="63">
        <v>28824.3</v>
      </c>
      <c r="E80" s="64">
        <v>28824.3</v>
      </c>
      <c r="F80" s="33"/>
      <c r="G80" s="97"/>
    </row>
    <row r="81" spans="1:7" ht="78.75">
      <c r="A81" s="87" t="s">
        <v>280</v>
      </c>
      <c r="B81" s="52" t="s">
        <v>153</v>
      </c>
      <c r="C81" s="63">
        <v>171020.44930000001</v>
      </c>
      <c r="D81" s="63">
        <v>193587.90169999999</v>
      </c>
      <c r="E81" s="64">
        <v>184070.55160000001</v>
      </c>
      <c r="F81" s="21">
        <f t="shared" si="3"/>
        <v>13.195762549081294</v>
      </c>
      <c r="G81" s="87" t="s">
        <v>307</v>
      </c>
    </row>
    <row r="82" spans="1:7" ht="21">
      <c r="A82" s="3" t="s">
        <v>281</v>
      </c>
      <c r="B82" s="51" t="s">
        <v>154</v>
      </c>
      <c r="C82" s="61">
        <v>708459.67429999996</v>
      </c>
      <c r="D82" s="61">
        <v>701439.37430000002</v>
      </c>
      <c r="E82" s="62">
        <v>695532.07830000005</v>
      </c>
      <c r="F82" s="33">
        <f t="shared" si="3"/>
        <v>-0.99092443150506426</v>
      </c>
      <c r="G82" s="25"/>
    </row>
    <row r="83" spans="1:7" ht="45">
      <c r="A83" s="87" t="s">
        <v>282</v>
      </c>
      <c r="B83" s="52" t="s">
        <v>155</v>
      </c>
      <c r="C83" s="63">
        <v>47261.491000000002</v>
      </c>
      <c r="D83" s="63">
        <v>46952.991000000002</v>
      </c>
      <c r="E83" s="64">
        <v>42312.819300000003</v>
      </c>
      <c r="F83" s="21">
        <f t="shared" si="3"/>
        <v>-0.6527513065552597</v>
      </c>
      <c r="G83" s="25"/>
    </row>
    <row r="84" spans="1:7" ht="101.25">
      <c r="A84" s="87" t="s">
        <v>283</v>
      </c>
      <c r="B84" s="52" t="s">
        <v>156</v>
      </c>
      <c r="C84" s="63">
        <v>10648.4</v>
      </c>
      <c r="D84" s="63">
        <v>3200</v>
      </c>
      <c r="E84" s="64">
        <v>3200</v>
      </c>
      <c r="F84" s="21">
        <f t="shared" si="3"/>
        <v>-69.948536869388832</v>
      </c>
      <c r="G84" s="88" t="s">
        <v>314</v>
      </c>
    </row>
    <row r="85" spans="1:7" ht="90">
      <c r="A85" s="87" t="s">
        <v>284</v>
      </c>
      <c r="B85" s="52" t="s">
        <v>157</v>
      </c>
      <c r="C85" s="63">
        <v>12586.161</v>
      </c>
      <c r="D85" s="63">
        <v>12586.161</v>
      </c>
      <c r="E85" s="64">
        <v>12586.161</v>
      </c>
      <c r="F85" s="21">
        <f t="shared" si="3"/>
        <v>0</v>
      </c>
      <c r="G85" s="25"/>
    </row>
    <row r="86" spans="1:7" ht="67.5">
      <c r="A86" s="87" t="s">
        <v>285</v>
      </c>
      <c r="B86" s="52" t="s">
        <v>158</v>
      </c>
      <c r="C86" s="63">
        <v>53.6</v>
      </c>
      <c r="D86" s="63">
        <v>2.2999999999999998</v>
      </c>
      <c r="E86" s="64">
        <v>2.2999999999999998</v>
      </c>
      <c r="F86" s="21">
        <f t="shared" si="3"/>
        <v>-95.708955223880594</v>
      </c>
      <c r="G86" s="25"/>
    </row>
    <row r="87" spans="1:7" ht="67.5">
      <c r="A87" s="87" t="s">
        <v>286</v>
      </c>
      <c r="B87" s="52" t="s">
        <v>159</v>
      </c>
      <c r="C87" s="63">
        <v>834.49800000000005</v>
      </c>
      <c r="D87" s="63">
        <v>834.49800000000005</v>
      </c>
      <c r="E87" s="64">
        <v>834.49800000000005</v>
      </c>
      <c r="F87" s="21">
        <f t="shared" si="3"/>
        <v>0</v>
      </c>
      <c r="G87" s="25"/>
    </row>
    <row r="88" spans="1:7" ht="90">
      <c r="A88" s="87" t="s">
        <v>287</v>
      </c>
      <c r="B88" s="52" t="s">
        <v>160</v>
      </c>
      <c r="C88" s="63">
        <v>834.49800000000005</v>
      </c>
      <c r="D88" s="63">
        <v>834.49800000000005</v>
      </c>
      <c r="E88" s="64">
        <v>0</v>
      </c>
      <c r="F88" s="21">
        <f t="shared" si="3"/>
        <v>0</v>
      </c>
      <c r="G88" s="25"/>
    </row>
    <row r="89" spans="1:7" ht="33.75">
      <c r="A89" s="87" t="s">
        <v>288</v>
      </c>
      <c r="B89" s="52" t="s">
        <v>161</v>
      </c>
      <c r="C89" s="63">
        <v>432.62630000000001</v>
      </c>
      <c r="D89" s="63">
        <v>432.62630000000001</v>
      </c>
      <c r="E89" s="64">
        <v>0</v>
      </c>
      <c r="F89" s="21">
        <f t="shared" si="3"/>
        <v>0</v>
      </c>
      <c r="G89" s="25"/>
    </row>
    <row r="90" spans="1:7" ht="22.5">
      <c r="A90" s="87" t="s">
        <v>289</v>
      </c>
      <c r="B90" s="52" t="s">
        <v>162</v>
      </c>
      <c r="C90" s="63">
        <v>635808.4</v>
      </c>
      <c r="D90" s="63">
        <v>636596.30000000005</v>
      </c>
      <c r="E90" s="64">
        <v>636596.30000000005</v>
      </c>
      <c r="F90" s="21">
        <f t="shared" si="3"/>
        <v>0.12392097996819018</v>
      </c>
      <c r="G90" s="25"/>
    </row>
    <row r="91" spans="1:7" ht="21">
      <c r="A91" s="3" t="s">
        <v>290</v>
      </c>
      <c r="B91" s="51" t="s">
        <v>163</v>
      </c>
      <c r="C91" s="25"/>
      <c r="D91" s="61">
        <v>8540.5395000000008</v>
      </c>
      <c r="E91" s="62">
        <v>8540.5395000000008</v>
      </c>
      <c r="F91" s="33"/>
      <c r="G91" s="25"/>
    </row>
    <row r="92" spans="1:7" ht="78.75">
      <c r="A92" s="87" t="s">
        <v>291</v>
      </c>
      <c r="B92" s="52" t="s">
        <v>164</v>
      </c>
      <c r="C92" s="25"/>
      <c r="D92" s="63">
        <v>580.83950000000004</v>
      </c>
      <c r="E92" s="64">
        <v>580.83950000000004</v>
      </c>
      <c r="F92" s="33"/>
      <c r="G92" s="68" t="s">
        <v>309</v>
      </c>
    </row>
    <row r="93" spans="1:7" ht="78.75">
      <c r="A93" s="87" t="s">
        <v>292</v>
      </c>
      <c r="B93" s="52" t="s">
        <v>165</v>
      </c>
      <c r="C93" s="25"/>
      <c r="D93" s="63">
        <v>7959.7</v>
      </c>
      <c r="E93" s="64">
        <v>7959.7</v>
      </c>
      <c r="F93" s="33"/>
      <c r="G93" s="88" t="s">
        <v>310</v>
      </c>
    </row>
    <row r="94" spans="1:7" ht="21">
      <c r="A94" s="3" t="s">
        <v>293</v>
      </c>
      <c r="B94" s="50" t="s">
        <v>166</v>
      </c>
      <c r="C94" s="25"/>
      <c r="D94" s="59">
        <v>4904.1000000000004</v>
      </c>
      <c r="E94" s="60">
        <v>4904.1000000000004</v>
      </c>
      <c r="F94" s="33"/>
      <c r="G94" s="96" t="s">
        <v>311</v>
      </c>
    </row>
    <row r="95" spans="1:7" ht="31.5">
      <c r="A95" s="3" t="s">
        <v>294</v>
      </c>
      <c r="B95" s="51" t="s">
        <v>167</v>
      </c>
      <c r="C95" s="25"/>
      <c r="D95" s="61">
        <v>4904.1000000000004</v>
      </c>
      <c r="E95" s="62">
        <v>4904.1000000000004</v>
      </c>
      <c r="F95" s="33"/>
      <c r="G95" s="97"/>
    </row>
    <row r="96" spans="1:7" ht="90">
      <c r="A96" s="87" t="s">
        <v>295</v>
      </c>
      <c r="B96" s="52" t="s">
        <v>168</v>
      </c>
      <c r="C96" s="25"/>
      <c r="D96" s="63">
        <v>6.9</v>
      </c>
      <c r="E96" s="64">
        <v>6.9</v>
      </c>
      <c r="F96" s="33"/>
      <c r="G96" s="97"/>
    </row>
    <row r="97" spans="1:7" ht="22.5">
      <c r="A97" s="87" t="s">
        <v>296</v>
      </c>
      <c r="B97" s="52" t="s">
        <v>167</v>
      </c>
      <c r="C97" s="25"/>
      <c r="D97" s="63">
        <v>4897.2</v>
      </c>
      <c r="E97" s="64">
        <v>4897.2</v>
      </c>
      <c r="F97" s="33"/>
      <c r="G97" s="98"/>
    </row>
    <row r="98" spans="1:7" ht="94.5">
      <c r="A98" s="3" t="s">
        <v>297</v>
      </c>
      <c r="B98" s="50" t="s">
        <v>169</v>
      </c>
      <c r="C98" s="25"/>
      <c r="D98" s="59">
        <v>1000</v>
      </c>
      <c r="E98" s="60">
        <v>1486.143</v>
      </c>
      <c r="F98" s="33"/>
      <c r="G98" s="96" t="s">
        <v>312</v>
      </c>
    </row>
    <row r="99" spans="1:7" ht="105">
      <c r="A99" s="3" t="s">
        <v>298</v>
      </c>
      <c r="B99" s="51" t="s">
        <v>170</v>
      </c>
      <c r="C99" s="25"/>
      <c r="D99" s="61">
        <v>1000</v>
      </c>
      <c r="E99" s="62">
        <v>1486.143</v>
      </c>
      <c r="F99" s="33"/>
      <c r="G99" s="97"/>
    </row>
    <row r="100" spans="1:7" ht="101.25">
      <c r="A100" s="87" t="s">
        <v>299</v>
      </c>
      <c r="B100" s="52" t="s">
        <v>171</v>
      </c>
      <c r="C100" s="25"/>
      <c r="D100" s="63">
        <v>1000</v>
      </c>
      <c r="E100" s="64">
        <v>1486.143</v>
      </c>
      <c r="F100" s="33"/>
      <c r="G100" s="98"/>
    </row>
    <row r="101" spans="1:7" ht="63.75" customHeight="1">
      <c r="A101" s="3" t="s">
        <v>300</v>
      </c>
      <c r="B101" s="50" t="s">
        <v>172</v>
      </c>
      <c r="C101" s="25"/>
      <c r="D101" s="59">
        <v>0</v>
      </c>
      <c r="E101" s="60">
        <v>-537.81410000000005</v>
      </c>
      <c r="F101" s="33"/>
      <c r="G101" s="96" t="s">
        <v>313</v>
      </c>
    </row>
    <row r="102" spans="1:7" ht="63">
      <c r="A102" s="3" t="s">
        <v>301</v>
      </c>
      <c r="B102" s="51" t="s">
        <v>173</v>
      </c>
      <c r="C102" s="25"/>
      <c r="D102" s="61">
        <v>0</v>
      </c>
      <c r="E102" s="62">
        <v>-537.81410000000005</v>
      </c>
      <c r="F102" s="33"/>
      <c r="G102" s="97"/>
    </row>
    <row r="103" spans="1:7" ht="67.5">
      <c r="A103" s="87" t="s">
        <v>302</v>
      </c>
      <c r="B103" s="52" t="s">
        <v>174</v>
      </c>
      <c r="C103" s="25"/>
      <c r="D103" s="63">
        <v>0</v>
      </c>
      <c r="E103" s="64">
        <v>-9.6510999999999996</v>
      </c>
      <c r="F103" s="33"/>
      <c r="G103" s="97"/>
    </row>
    <row r="104" spans="1:7" ht="67.5">
      <c r="A104" s="87" t="s">
        <v>303</v>
      </c>
      <c r="B104" s="52" t="s">
        <v>175</v>
      </c>
      <c r="C104" s="25"/>
      <c r="D104" s="63">
        <v>0</v>
      </c>
      <c r="E104" s="64">
        <v>-43.264800000000001</v>
      </c>
      <c r="F104" s="33"/>
      <c r="G104" s="97"/>
    </row>
    <row r="105" spans="1:7" ht="56.25">
      <c r="A105" s="87" t="s">
        <v>304</v>
      </c>
      <c r="B105" s="52" t="s">
        <v>176</v>
      </c>
      <c r="C105" s="25"/>
      <c r="D105" s="63">
        <v>0</v>
      </c>
      <c r="E105" s="64">
        <v>-484.89819999999997</v>
      </c>
      <c r="F105" s="33"/>
      <c r="G105" s="98"/>
    </row>
    <row r="106" spans="1:7" ht="12.75" customHeight="1">
      <c r="A106" s="54" t="s">
        <v>177</v>
      </c>
      <c r="B106" s="54"/>
      <c r="C106" s="65">
        <f>C64+C5</f>
        <v>1649115.0436</v>
      </c>
      <c r="D106" s="65">
        <f t="shared" ref="D106" si="4">D64+D5</f>
        <v>1586549.6096000001</v>
      </c>
      <c r="E106" s="65">
        <v>1566443.5</v>
      </c>
      <c r="F106" s="33">
        <f t="shared" si="3"/>
        <v>-3.7938792834865041</v>
      </c>
      <c r="G106" s="66"/>
    </row>
    <row r="107" spans="1:7" ht="12.75" customHeight="1">
      <c r="E107" s="67"/>
    </row>
    <row r="111" spans="1:7" ht="12.75" customHeight="1">
      <c r="E111" s="55"/>
      <c r="F111" s="55"/>
    </row>
    <row r="114" spans="5:5" ht="12.75" customHeight="1">
      <c r="E114" s="53"/>
    </row>
  </sheetData>
  <mergeCells count="13">
    <mergeCell ref="G101:G105"/>
    <mergeCell ref="G69:G70"/>
    <mergeCell ref="G75:G80"/>
    <mergeCell ref="G94:G97"/>
    <mergeCell ref="G98:G100"/>
    <mergeCell ref="A2:G2"/>
    <mergeCell ref="G46:G60"/>
    <mergeCell ref="J31:J34"/>
    <mergeCell ref="G16:G17"/>
    <mergeCell ref="G7:G9"/>
    <mergeCell ref="G10:G14"/>
    <mergeCell ref="G31:G34"/>
    <mergeCell ref="G43:G44"/>
  </mergeCells>
  <pageMargins left="0.59055118110236227" right="0" top="0.78740157480314965" bottom="0.59055118110236227" header="0.51181102362204722" footer="0.51181102362204722"/>
  <pageSetup paperSize="9" scale="9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F13" sqref="F13"/>
    </sheetView>
  </sheetViews>
  <sheetFormatPr defaultRowHeight="12.75"/>
  <cols>
    <col min="1" max="1" width="8.140625" customWidth="1"/>
    <col min="2" max="2" width="39.140625" customWidth="1"/>
    <col min="3" max="3" width="15.28515625" customWidth="1"/>
    <col min="4" max="4" width="13.7109375" customWidth="1"/>
    <col min="5" max="5" width="10.5703125" customWidth="1"/>
    <col min="6" max="6" width="14.85546875" customWidth="1"/>
    <col min="7" max="7" width="21" customWidth="1"/>
  </cols>
  <sheetData>
    <row r="1" spans="1:7" ht="30.75" customHeight="1">
      <c r="A1" s="91" t="s">
        <v>263</v>
      </c>
      <c r="B1" s="91"/>
      <c r="C1" s="91"/>
      <c r="D1" s="91"/>
      <c r="E1" s="91"/>
      <c r="F1" s="91"/>
      <c r="G1" s="91"/>
    </row>
    <row r="3" spans="1:7" ht="38.25" customHeight="1">
      <c r="A3" s="71" t="s">
        <v>259</v>
      </c>
      <c r="B3" s="71" t="s">
        <v>260</v>
      </c>
      <c r="C3" s="70" t="s">
        <v>88</v>
      </c>
      <c r="D3" s="70" t="s">
        <v>89</v>
      </c>
      <c r="E3" s="70" t="s">
        <v>261</v>
      </c>
      <c r="F3" s="70" t="s">
        <v>262</v>
      </c>
      <c r="G3" s="70" t="s">
        <v>68</v>
      </c>
    </row>
    <row r="4" spans="1:7">
      <c r="A4" s="72" t="s">
        <v>180</v>
      </c>
      <c r="B4" s="73" t="s">
        <v>181</v>
      </c>
      <c r="C4" s="78">
        <v>117083.7693</v>
      </c>
      <c r="D4" s="78">
        <v>124788.05130000001</v>
      </c>
      <c r="E4" s="79">
        <v>105858.3557</v>
      </c>
      <c r="F4" s="86">
        <f>D4*100/C4-100</f>
        <v>6.5801451781583609</v>
      </c>
      <c r="G4" s="80"/>
    </row>
    <row r="5" spans="1:7" ht="38.25">
      <c r="A5" s="74" t="s">
        <v>182</v>
      </c>
      <c r="B5" s="75" t="s">
        <v>183</v>
      </c>
      <c r="C5" s="81"/>
      <c r="D5" s="81">
        <v>62.086300000000001</v>
      </c>
      <c r="E5" s="82">
        <v>62.083399999999997</v>
      </c>
      <c r="F5" s="86"/>
      <c r="G5" s="89" t="s">
        <v>328</v>
      </c>
    </row>
    <row r="6" spans="1:7" ht="51">
      <c r="A6" s="74" t="s">
        <v>184</v>
      </c>
      <c r="B6" s="75" t="s">
        <v>185</v>
      </c>
      <c r="C6" s="81">
        <v>150</v>
      </c>
      <c r="D6" s="81">
        <v>150</v>
      </c>
      <c r="E6" s="82">
        <v>132.62960000000001</v>
      </c>
      <c r="F6" s="85">
        <f t="shared" ref="F6:F43" si="0">D6*100/C6-100</f>
        <v>0</v>
      </c>
      <c r="G6" s="80"/>
    </row>
    <row r="7" spans="1:7" ht="51">
      <c r="A7" s="74" t="s">
        <v>186</v>
      </c>
      <c r="B7" s="75" t="s">
        <v>187</v>
      </c>
      <c r="C7" s="81">
        <v>77976.669200000004</v>
      </c>
      <c r="D7" s="81">
        <v>78187.303799999994</v>
      </c>
      <c r="E7" s="82">
        <v>72247.770900000003</v>
      </c>
      <c r="F7" s="85">
        <f t="shared" si="0"/>
        <v>0.27012515687189875</v>
      </c>
      <c r="G7" s="80"/>
    </row>
    <row r="8" spans="1:7" ht="42.75" customHeight="1">
      <c r="A8" s="74" t="s">
        <v>188</v>
      </c>
      <c r="B8" s="75" t="s">
        <v>189</v>
      </c>
      <c r="C8" s="81">
        <v>53.6</v>
      </c>
      <c r="D8" s="81">
        <v>2.2999999999999998</v>
      </c>
      <c r="E8" s="82">
        <v>2.2999999999999998</v>
      </c>
      <c r="F8" s="85">
        <f t="shared" si="0"/>
        <v>-95.708955223880594</v>
      </c>
      <c r="G8" s="89" t="s">
        <v>315</v>
      </c>
    </row>
    <row r="9" spans="1:7" ht="38.25">
      <c r="A9" s="74" t="s">
        <v>190</v>
      </c>
      <c r="B9" s="75" t="s">
        <v>191</v>
      </c>
      <c r="C9" s="81">
        <v>14498.218000000001</v>
      </c>
      <c r="D9" s="81">
        <v>14888.2655</v>
      </c>
      <c r="E9" s="82">
        <v>14819.612300000001</v>
      </c>
      <c r="F9" s="85">
        <f t="shared" si="0"/>
        <v>2.6903133888592379</v>
      </c>
      <c r="G9" s="80"/>
    </row>
    <row r="10" spans="1:7">
      <c r="A10" s="74" t="s">
        <v>192</v>
      </c>
      <c r="B10" s="75" t="s">
        <v>193</v>
      </c>
      <c r="C10" s="81">
        <v>1881.9</v>
      </c>
      <c r="D10" s="81">
        <v>1834.6474000000001</v>
      </c>
      <c r="E10" s="82">
        <v>1834.6474000000001</v>
      </c>
      <c r="F10" s="85">
        <f t="shared" si="0"/>
        <v>-2.5108985599659803</v>
      </c>
      <c r="G10" s="80"/>
    </row>
    <row r="11" spans="1:7">
      <c r="A11" s="74" t="s">
        <v>194</v>
      </c>
      <c r="B11" s="75" t="s">
        <v>195</v>
      </c>
      <c r="C11" s="81">
        <v>500</v>
      </c>
      <c r="D11" s="81">
        <v>29</v>
      </c>
      <c r="E11" s="82">
        <v>0</v>
      </c>
      <c r="F11" s="85">
        <f t="shared" si="0"/>
        <v>-94.2</v>
      </c>
      <c r="G11" s="80"/>
    </row>
    <row r="12" spans="1:7" ht="114.75">
      <c r="A12" s="74" t="s">
        <v>196</v>
      </c>
      <c r="B12" s="75" t="s">
        <v>197</v>
      </c>
      <c r="C12" s="81">
        <v>22023.382099999999</v>
      </c>
      <c r="D12" s="81">
        <v>29634.4483</v>
      </c>
      <c r="E12" s="82">
        <v>16759.312099999999</v>
      </c>
      <c r="F12" s="85">
        <f>D12*100/C12-100</f>
        <v>34.559025336984917</v>
      </c>
      <c r="G12" s="89" t="s">
        <v>329</v>
      </c>
    </row>
    <row r="13" spans="1:7" ht="25.5">
      <c r="A13" s="72" t="s">
        <v>198</v>
      </c>
      <c r="B13" s="73" t="s">
        <v>199</v>
      </c>
      <c r="C13" s="78">
        <v>1890</v>
      </c>
      <c r="D13" s="78">
        <v>1419.7094</v>
      </c>
      <c r="E13" s="79">
        <v>1356.7090000000001</v>
      </c>
      <c r="F13" s="86">
        <f t="shared" si="0"/>
        <v>-24.883100529100531</v>
      </c>
      <c r="G13" s="80"/>
    </row>
    <row r="14" spans="1:7" ht="38.25">
      <c r="A14" s="74" t="s">
        <v>200</v>
      </c>
      <c r="B14" s="75" t="s">
        <v>201</v>
      </c>
      <c r="C14" s="81">
        <v>1890</v>
      </c>
      <c r="D14" s="81">
        <v>1419.7094</v>
      </c>
      <c r="E14" s="82">
        <v>1356.7090000000001</v>
      </c>
      <c r="F14" s="85">
        <f t="shared" si="0"/>
        <v>-24.883100529100531</v>
      </c>
      <c r="G14" s="80"/>
    </row>
    <row r="15" spans="1:7">
      <c r="A15" s="72" t="s">
        <v>202</v>
      </c>
      <c r="B15" s="73" t="s">
        <v>203</v>
      </c>
      <c r="C15" s="78">
        <v>69743.724100000007</v>
      </c>
      <c r="D15" s="78">
        <v>80572.551399999997</v>
      </c>
      <c r="E15" s="79">
        <v>76174.761799999993</v>
      </c>
      <c r="F15" s="86">
        <f t="shared" si="0"/>
        <v>15.526597467713927</v>
      </c>
      <c r="G15" s="80"/>
    </row>
    <row r="16" spans="1:7" ht="89.25">
      <c r="A16" s="74" t="s">
        <v>204</v>
      </c>
      <c r="B16" s="75" t="s">
        <v>205</v>
      </c>
      <c r="C16" s="81">
        <v>54769.925999999999</v>
      </c>
      <c r="D16" s="81">
        <v>62141.819799999997</v>
      </c>
      <c r="E16" s="82">
        <v>58557.130499999999</v>
      </c>
      <c r="F16" s="85">
        <f t="shared" si="0"/>
        <v>13.459747599439879</v>
      </c>
      <c r="G16" s="89" t="s">
        <v>316</v>
      </c>
    </row>
    <row r="17" spans="1:7" ht="63.75">
      <c r="A17" s="74" t="s">
        <v>206</v>
      </c>
      <c r="B17" s="75" t="s">
        <v>207</v>
      </c>
      <c r="C17" s="81">
        <v>14973.7981</v>
      </c>
      <c r="D17" s="81">
        <v>18430.731599999999</v>
      </c>
      <c r="E17" s="82">
        <v>17617.631300000001</v>
      </c>
      <c r="F17" s="85">
        <f t="shared" si="0"/>
        <v>23.086550766301571</v>
      </c>
      <c r="G17" s="89" t="s">
        <v>317</v>
      </c>
    </row>
    <row r="18" spans="1:7">
      <c r="A18" s="72" t="s">
        <v>208</v>
      </c>
      <c r="B18" s="73" t="s">
        <v>209</v>
      </c>
      <c r="C18" s="78">
        <v>199175.0092</v>
      </c>
      <c r="D18" s="78">
        <v>195977.23190000001</v>
      </c>
      <c r="E18" s="79">
        <v>160909.38750000001</v>
      </c>
      <c r="F18" s="86">
        <f t="shared" si="0"/>
        <v>-1.6055113103014662</v>
      </c>
      <c r="G18" s="80"/>
    </row>
    <row r="19" spans="1:7" ht="76.5">
      <c r="A19" s="74" t="s">
        <v>210</v>
      </c>
      <c r="B19" s="75" t="s">
        <v>211</v>
      </c>
      <c r="C19" s="81">
        <v>2174.2199999999998</v>
      </c>
      <c r="D19" s="81">
        <v>53304.689299999998</v>
      </c>
      <c r="E19" s="82">
        <v>26778.381099999999</v>
      </c>
      <c r="F19" s="85">
        <f t="shared" si="0"/>
        <v>2351.6695320620729</v>
      </c>
      <c r="G19" s="89" t="s">
        <v>318</v>
      </c>
    </row>
    <row r="20" spans="1:7" ht="63.75">
      <c r="A20" s="74" t="s">
        <v>212</v>
      </c>
      <c r="B20" s="75" t="s">
        <v>213</v>
      </c>
      <c r="C20" s="81">
        <v>196159.5442</v>
      </c>
      <c r="D20" s="81">
        <v>134662.7286</v>
      </c>
      <c r="E20" s="82">
        <v>128852.1998</v>
      </c>
      <c r="F20" s="85">
        <f t="shared" si="0"/>
        <v>-31.350407063190971</v>
      </c>
      <c r="G20" s="89" t="s">
        <v>319</v>
      </c>
    </row>
    <row r="21" spans="1:7" ht="51">
      <c r="A21" s="74" t="s">
        <v>214</v>
      </c>
      <c r="B21" s="75" t="s">
        <v>215</v>
      </c>
      <c r="C21" s="81">
        <v>841.245</v>
      </c>
      <c r="D21" s="81">
        <v>8009.8140000000003</v>
      </c>
      <c r="E21" s="82">
        <v>5278.8065999999999</v>
      </c>
      <c r="F21" s="85">
        <f t="shared" si="0"/>
        <v>852.13808105843123</v>
      </c>
      <c r="G21" s="89" t="s">
        <v>320</v>
      </c>
    </row>
    <row r="22" spans="1:7">
      <c r="A22" s="72" t="s">
        <v>216</v>
      </c>
      <c r="B22" s="73" t="s">
        <v>217</v>
      </c>
      <c r="C22" s="78">
        <v>1030076.5634</v>
      </c>
      <c r="D22" s="78">
        <v>955753.6226</v>
      </c>
      <c r="E22" s="79">
        <v>945321.98030000005</v>
      </c>
      <c r="F22" s="86">
        <f t="shared" si="0"/>
        <v>-7.2152831586304842</v>
      </c>
      <c r="G22" s="80"/>
    </row>
    <row r="23" spans="1:7" ht="63.75">
      <c r="A23" s="74" t="s">
        <v>218</v>
      </c>
      <c r="B23" s="75" t="s">
        <v>219</v>
      </c>
      <c r="C23" s="81">
        <v>402730.68599999999</v>
      </c>
      <c r="D23" s="81">
        <v>297702.18199999997</v>
      </c>
      <c r="E23" s="82">
        <v>293845.98580000002</v>
      </c>
      <c r="F23" s="85">
        <f t="shared" si="0"/>
        <v>-26.079091475040968</v>
      </c>
      <c r="G23" s="89" t="s">
        <v>321</v>
      </c>
    </row>
    <row r="24" spans="1:7">
      <c r="A24" s="74" t="s">
        <v>220</v>
      </c>
      <c r="B24" s="75" t="s">
        <v>221</v>
      </c>
      <c r="C24" s="81">
        <v>509829.62199999997</v>
      </c>
      <c r="D24" s="81">
        <v>528202.38729999994</v>
      </c>
      <c r="E24" s="82">
        <v>523114.13150000002</v>
      </c>
      <c r="F24" s="85">
        <f t="shared" si="0"/>
        <v>3.6037069066182994</v>
      </c>
      <c r="G24" s="80"/>
    </row>
    <row r="25" spans="1:7" ht="51">
      <c r="A25" s="74" t="s">
        <v>222</v>
      </c>
      <c r="B25" s="75" t="s">
        <v>223</v>
      </c>
      <c r="C25" s="81">
        <v>78416.499400000001</v>
      </c>
      <c r="D25" s="81">
        <v>88972.430699999997</v>
      </c>
      <c r="E25" s="82">
        <v>87725.022700000001</v>
      </c>
      <c r="F25" s="85">
        <f t="shared" si="0"/>
        <v>13.461365121840672</v>
      </c>
      <c r="G25" s="89" t="s">
        <v>322</v>
      </c>
    </row>
    <row r="26" spans="1:7">
      <c r="A26" s="74" t="s">
        <v>224</v>
      </c>
      <c r="B26" s="75" t="s">
        <v>225</v>
      </c>
      <c r="C26" s="81">
        <v>2441.8000000000002</v>
      </c>
      <c r="D26" s="81">
        <v>2238.8332999999998</v>
      </c>
      <c r="E26" s="82">
        <v>2204.2829000000002</v>
      </c>
      <c r="F26" s="85">
        <f t="shared" si="0"/>
        <v>-8.3121754443443479</v>
      </c>
      <c r="G26" s="80"/>
    </row>
    <row r="27" spans="1:7">
      <c r="A27" s="74" t="s">
        <v>226</v>
      </c>
      <c r="B27" s="75" t="s">
        <v>227</v>
      </c>
      <c r="C27" s="81">
        <v>36657.955999999998</v>
      </c>
      <c r="D27" s="81">
        <v>38637.789299999997</v>
      </c>
      <c r="E27" s="82">
        <v>38432.557399999998</v>
      </c>
      <c r="F27" s="85">
        <f t="shared" si="0"/>
        <v>5.4008284040714045</v>
      </c>
      <c r="G27" s="80"/>
    </row>
    <row r="28" spans="1:7">
      <c r="A28" s="72" t="s">
        <v>228</v>
      </c>
      <c r="B28" s="73" t="s">
        <v>229</v>
      </c>
      <c r="C28" s="78">
        <v>130416.51420000001</v>
      </c>
      <c r="D28" s="78">
        <v>157752.52040000001</v>
      </c>
      <c r="E28" s="79">
        <v>154428.5766</v>
      </c>
      <c r="F28" s="86">
        <f t="shared" si="0"/>
        <v>20.960540440514251</v>
      </c>
      <c r="G28" s="80"/>
    </row>
    <row r="29" spans="1:7" ht="38.25">
      <c r="A29" s="74" t="s">
        <v>230</v>
      </c>
      <c r="B29" s="75" t="s">
        <v>231</v>
      </c>
      <c r="C29" s="81">
        <v>100580.4682</v>
      </c>
      <c r="D29" s="81">
        <v>126930.4629</v>
      </c>
      <c r="E29" s="82">
        <v>124341.287</v>
      </c>
      <c r="F29" s="85">
        <f t="shared" si="0"/>
        <v>26.197924081645894</v>
      </c>
      <c r="G29" s="89" t="s">
        <v>323</v>
      </c>
    </row>
    <row r="30" spans="1:7">
      <c r="A30" s="74" t="s">
        <v>232</v>
      </c>
      <c r="B30" s="75" t="s">
        <v>233</v>
      </c>
      <c r="C30" s="81">
        <v>29836.045999999998</v>
      </c>
      <c r="D30" s="81">
        <v>30822.057499999999</v>
      </c>
      <c r="E30" s="82">
        <v>30087.2896</v>
      </c>
      <c r="F30" s="85">
        <f t="shared" si="0"/>
        <v>3.3047659867530825</v>
      </c>
      <c r="G30" s="80"/>
    </row>
    <row r="31" spans="1:7">
      <c r="A31" s="72" t="s">
        <v>234</v>
      </c>
      <c r="B31" s="73" t="s">
        <v>235</v>
      </c>
      <c r="C31" s="78">
        <v>61345.995999999999</v>
      </c>
      <c r="D31" s="78">
        <v>53684.99</v>
      </c>
      <c r="E31" s="79">
        <v>49183.594400000002</v>
      </c>
      <c r="F31" s="86">
        <f t="shared" si="0"/>
        <v>-12.488192383411629</v>
      </c>
      <c r="G31" s="80"/>
    </row>
    <row r="32" spans="1:7">
      <c r="A32" s="74" t="s">
        <v>236</v>
      </c>
      <c r="B32" s="75" t="s">
        <v>237</v>
      </c>
      <c r="C32" s="81">
        <v>7118</v>
      </c>
      <c r="D32" s="81">
        <v>6916.3940000000002</v>
      </c>
      <c r="E32" s="82">
        <v>6916.3940000000002</v>
      </c>
      <c r="F32" s="85">
        <f t="shared" si="0"/>
        <v>-2.8323405450969403</v>
      </c>
      <c r="G32" s="80"/>
    </row>
    <row r="33" spans="1:7">
      <c r="A33" s="74" t="s">
        <v>238</v>
      </c>
      <c r="B33" s="75" t="s">
        <v>239</v>
      </c>
      <c r="C33" s="81">
        <v>14630.995999999999</v>
      </c>
      <c r="D33" s="81">
        <v>14619.995999999999</v>
      </c>
      <c r="E33" s="82">
        <v>13782.433000000001</v>
      </c>
      <c r="F33" s="85">
        <f t="shared" si="0"/>
        <v>-7.518285152973192E-2</v>
      </c>
      <c r="G33" s="80"/>
    </row>
    <row r="34" spans="1:7" ht="38.25">
      <c r="A34" s="74" t="s">
        <v>240</v>
      </c>
      <c r="B34" s="75" t="s">
        <v>241</v>
      </c>
      <c r="C34" s="81">
        <v>39597</v>
      </c>
      <c r="D34" s="81">
        <v>32148.6</v>
      </c>
      <c r="E34" s="82">
        <v>28484.767400000001</v>
      </c>
      <c r="F34" s="85">
        <f t="shared" si="0"/>
        <v>-18.810515948177894</v>
      </c>
      <c r="G34" s="89" t="s">
        <v>324</v>
      </c>
    </row>
    <row r="35" spans="1:7">
      <c r="A35" s="72" t="s">
        <v>242</v>
      </c>
      <c r="B35" s="73" t="s">
        <v>243</v>
      </c>
      <c r="C35" s="78">
        <v>9863.1674000000003</v>
      </c>
      <c r="D35" s="78">
        <v>14712.5236</v>
      </c>
      <c r="E35" s="79">
        <v>14002.376200000001</v>
      </c>
      <c r="F35" s="86">
        <f t="shared" si="0"/>
        <v>49.16631750567268</v>
      </c>
      <c r="G35" s="80"/>
    </row>
    <row r="36" spans="1:7" ht="51">
      <c r="A36" s="74" t="s">
        <v>244</v>
      </c>
      <c r="B36" s="75" t="s">
        <v>245</v>
      </c>
      <c r="C36" s="81">
        <v>9863.1674000000003</v>
      </c>
      <c r="D36" s="81">
        <v>14712.5236</v>
      </c>
      <c r="E36" s="82">
        <v>14002.376200000001</v>
      </c>
      <c r="F36" s="85">
        <f t="shared" si="0"/>
        <v>49.16631750567268</v>
      </c>
      <c r="G36" s="89" t="s">
        <v>325</v>
      </c>
    </row>
    <row r="37" spans="1:7" ht="25.5">
      <c r="A37" s="72" t="s">
        <v>246</v>
      </c>
      <c r="B37" s="73" t="s">
        <v>247</v>
      </c>
      <c r="C37" s="78">
        <v>483</v>
      </c>
      <c r="D37" s="78">
        <v>2.9359999999999999</v>
      </c>
      <c r="E37" s="79">
        <v>2.9359999999999999</v>
      </c>
      <c r="F37" s="86">
        <f t="shared" si="0"/>
        <v>-99.392132505175979</v>
      </c>
      <c r="G37" s="80"/>
    </row>
    <row r="38" spans="1:7" ht="63.75">
      <c r="A38" s="74" t="s">
        <v>248</v>
      </c>
      <c r="B38" s="75" t="s">
        <v>249</v>
      </c>
      <c r="C38" s="81">
        <v>483</v>
      </c>
      <c r="D38" s="81">
        <v>2.9359999999999999</v>
      </c>
      <c r="E38" s="82">
        <v>2.9359999999999999</v>
      </c>
      <c r="F38" s="85">
        <f t="shared" si="0"/>
        <v>-99.392132505175979</v>
      </c>
      <c r="G38" s="89" t="s">
        <v>327</v>
      </c>
    </row>
    <row r="39" spans="1:7" ht="38.25">
      <c r="A39" s="72" t="s">
        <v>250</v>
      </c>
      <c r="B39" s="73" t="s">
        <v>251</v>
      </c>
      <c r="C39" s="78">
        <v>44037.3</v>
      </c>
      <c r="D39" s="78">
        <v>48453.109700000001</v>
      </c>
      <c r="E39" s="79">
        <v>48453.109700000001</v>
      </c>
      <c r="F39" s="86">
        <f t="shared" si="0"/>
        <v>10.027430609960177</v>
      </c>
      <c r="G39" s="80"/>
    </row>
    <row r="40" spans="1:7" ht="38.25">
      <c r="A40" s="74" t="s">
        <v>252</v>
      </c>
      <c r="B40" s="75" t="s">
        <v>253</v>
      </c>
      <c r="C40" s="81">
        <v>44037.3</v>
      </c>
      <c r="D40" s="81">
        <v>44879.578699999998</v>
      </c>
      <c r="E40" s="82">
        <v>44879.578699999998</v>
      </c>
      <c r="F40" s="85">
        <f t="shared" si="0"/>
        <v>1.9126483685421221</v>
      </c>
      <c r="G40" s="80"/>
    </row>
    <row r="41" spans="1:7">
      <c r="A41" s="74" t="s">
        <v>254</v>
      </c>
      <c r="B41" s="75" t="s">
        <v>255</v>
      </c>
      <c r="C41" s="80"/>
      <c r="D41" s="81">
        <v>1323.5309999999999</v>
      </c>
      <c r="E41" s="82">
        <v>1323.5309999999999</v>
      </c>
      <c r="F41" s="86"/>
      <c r="G41" s="99" t="s">
        <v>326</v>
      </c>
    </row>
    <row r="42" spans="1:7" ht="33" customHeight="1">
      <c r="A42" s="74" t="s">
        <v>256</v>
      </c>
      <c r="B42" s="75" t="s">
        <v>257</v>
      </c>
      <c r="C42" s="80"/>
      <c r="D42" s="81">
        <v>2250</v>
      </c>
      <c r="E42" s="82">
        <v>2250</v>
      </c>
      <c r="F42" s="86"/>
      <c r="G42" s="100"/>
    </row>
    <row r="43" spans="1:7">
      <c r="A43" s="76" t="s">
        <v>258</v>
      </c>
      <c r="B43" s="77"/>
      <c r="C43" s="83">
        <v>1664115.0436</v>
      </c>
      <c r="D43" s="83">
        <v>1633117.2463</v>
      </c>
      <c r="E43" s="84">
        <v>1555691.7871999999</v>
      </c>
      <c r="F43" s="86">
        <f t="shared" si="0"/>
        <v>-1.8627196129987595</v>
      </c>
      <c r="G43" s="80"/>
    </row>
  </sheetData>
  <mergeCells count="2">
    <mergeCell ref="A1:G1"/>
    <mergeCell ref="G41:G4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ДЧБ</vt:lpstr>
      <vt:lpstr>РЧБ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PCUSER_EM</dc:creator>
  <dc:description>POI HSSF rep:2.39.0.123</dc:description>
  <cp:lastModifiedBy>PCUSER_EM</cp:lastModifiedBy>
  <cp:lastPrinted>2021-03-31T07:29:48Z</cp:lastPrinted>
  <dcterms:created xsi:type="dcterms:W3CDTF">2016-07-05T12:16:59Z</dcterms:created>
  <dcterms:modified xsi:type="dcterms:W3CDTF">2021-03-31T08:01:03Z</dcterms:modified>
</cp:coreProperties>
</file>