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1" hidden="1">расходы!$A$4:$G$43</definedName>
    <definedName name="_xlnm.Print_Titles" localSheetId="0">доходы!#REF!</definedName>
  </definedNames>
  <calcPr calcId="124519"/>
</workbook>
</file>

<file path=xl/calcChain.xml><?xml version="1.0" encoding="utf-8"?>
<calcChain xmlns="http://schemas.openxmlformats.org/spreadsheetml/2006/main">
  <c r="G87" i="2"/>
  <c r="F87"/>
  <c r="E86"/>
  <c r="F86" s="1"/>
  <c r="D86"/>
  <c r="C86"/>
  <c r="G85"/>
  <c r="E84"/>
  <c r="C84"/>
  <c r="G84" s="1"/>
  <c r="D83"/>
  <c r="G82"/>
  <c r="F82"/>
  <c r="E81"/>
  <c r="F81" s="1"/>
  <c r="D81"/>
  <c r="C81"/>
  <c r="G80"/>
  <c r="F80"/>
  <c r="G79"/>
  <c r="F79"/>
  <c r="G78"/>
  <c r="E77"/>
  <c r="D77"/>
  <c r="C77"/>
  <c r="E75"/>
  <c r="C75"/>
  <c r="G74"/>
  <c r="F74"/>
  <c r="G73"/>
  <c r="F73"/>
  <c r="G71"/>
  <c r="F71"/>
  <c r="G70"/>
  <c r="F70"/>
  <c r="G67"/>
  <c r="G66"/>
  <c r="F66"/>
  <c r="G65"/>
  <c r="F65"/>
  <c r="G64"/>
  <c r="F64"/>
  <c r="E63"/>
  <c r="F63" s="1"/>
  <c r="D63"/>
  <c r="D62" s="1"/>
  <c r="C63"/>
  <c r="G61"/>
  <c r="F61"/>
  <c r="G60"/>
  <c r="F60"/>
  <c r="E59"/>
  <c r="D59"/>
  <c r="D54" s="1"/>
  <c r="C59"/>
  <c r="G58"/>
  <c r="F58"/>
  <c r="E57"/>
  <c r="F57" s="1"/>
  <c r="D57"/>
  <c r="C57"/>
  <c r="C54" s="1"/>
  <c r="F56"/>
  <c r="E55"/>
  <c r="D55"/>
  <c r="E54"/>
  <c r="G53"/>
  <c r="F53"/>
  <c r="G52"/>
  <c r="E51"/>
  <c r="F51" s="1"/>
  <c r="D51"/>
  <c r="C51"/>
  <c r="C50" s="1"/>
  <c r="D50"/>
  <c r="G49"/>
  <c r="F49"/>
  <c r="G48"/>
  <c r="F48"/>
  <c r="G47"/>
  <c r="F47"/>
  <c r="G46"/>
  <c r="F46"/>
  <c r="E45"/>
  <c r="F45" s="1"/>
  <c r="D45"/>
  <c r="C45"/>
  <c r="C44" s="1"/>
  <c r="D44"/>
  <c r="G43"/>
  <c r="F43"/>
  <c r="E42"/>
  <c r="F42" s="1"/>
  <c r="D42"/>
  <c r="C42"/>
  <c r="G42" s="1"/>
  <c r="G41"/>
  <c r="F41"/>
  <c r="G40"/>
  <c r="F40"/>
  <c r="G39"/>
  <c r="F39"/>
  <c r="G38"/>
  <c r="F38"/>
  <c r="E37"/>
  <c r="D37"/>
  <c r="D36" s="1"/>
  <c r="C37"/>
  <c r="G35"/>
  <c r="G34"/>
  <c r="F34"/>
  <c r="E33"/>
  <c r="E32" s="1"/>
  <c r="D33"/>
  <c r="C33"/>
  <c r="D32"/>
  <c r="C32"/>
  <c r="G31"/>
  <c r="F31"/>
  <c r="E30"/>
  <c r="F30" s="1"/>
  <c r="D30"/>
  <c r="C30"/>
  <c r="F29"/>
  <c r="G28"/>
  <c r="F28"/>
  <c r="E27"/>
  <c r="D27"/>
  <c r="C27"/>
  <c r="G25"/>
  <c r="F25"/>
  <c r="E24"/>
  <c r="D24"/>
  <c r="C24"/>
  <c r="G23"/>
  <c r="F23"/>
  <c r="G21"/>
  <c r="F21"/>
  <c r="E20"/>
  <c r="E19" s="1"/>
  <c r="F19" s="1"/>
  <c r="D20"/>
  <c r="C20"/>
  <c r="C19" s="1"/>
  <c r="D19"/>
  <c r="G18"/>
  <c r="G17"/>
  <c r="F17"/>
  <c r="G16"/>
  <c r="F16"/>
  <c r="G15"/>
  <c r="F15"/>
  <c r="E14"/>
  <c r="D14"/>
  <c r="D13" s="1"/>
  <c r="C14"/>
  <c r="C13" s="1"/>
  <c r="F11"/>
  <c r="G10"/>
  <c r="F10"/>
  <c r="G9"/>
  <c r="F9"/>
  <c r="G8"/>
  <c r="F8"/>
  <c r="E7"/>
  <c r="D7"/>
  <c r="D6" s="1"/>
  <c r="C7"/>
  <c r="C6" s="1"/>
  <c r="F32" l="1"/>
  <c r="C36"/>
  <c r="C5" s="1"/>
  <c r="G32"/>
  <c r="F14"/>
  <c r="F37"/>
  <c r="E44"/>
  <c r="F44" s="1"/>
  <c r="F55"/>
  <c r="F54"/>
  <c r="C62"/>
  <c r="F33"/>
  <c r="E50"/>
  <c r="F50" s="1"/>
  <c r="E13"/>
  <c r="E36"/>
  <c r="F36" s="1"/>
  <c r="G33"/>
  <c r="G75"/>
  <c r="E83"/>
  <c r="F83" s="1"/>
  <c r="F20"/>
  <c r="G7"/>
  <c r="F24"/>
  <c r="F59"/>
  <c r="C83"/>
  <c r="G19"/>
  <c r="E6"/>
  <c r="F27"/>
  <c r="G77"/>
  <c r="F77"/>
  <c r="F13"/>
  <c r="F6"/>
  <c r="D5"/>
  <c r="D129" s="1"/>
  <c r="G6"/>
  <c r="F7"/>
  <c r="G44"/>
  <c r="G57"/>
  <c r="G36"/>
  <c r="G51"/>
  <c r="G54"/>
  <c r="G59"/>
  <c r="E62"/>
  <c r="G81"/>
  <c r="G86"/>
  <c r="G13"/>
  <c r="G45"/>
  <c r="G63"/>
  <c r="G24"/>
  <c r="G37"/>
  <c r="G20"/>
  <c r="G27"/>
  <c r="G30"/>
  <c r="G14"/>
  <c r="G50"/>
  <c r="G83" l="1"/>
  <c r="E5"/>
  <c r="F62"/>
  <c r="G62"/>
  <c r="G5" l="1"/>
  <c r="F5"/>
  <c r="G7" i="4" l="1"/>
  <c r="E8"/>
  <c r="D8"/>
  <c r="C8"/>
  <c r="G6"/>
  <c r="F6"/>
  <c r="F8" l="1"/>
  <c r="G8"/>
  <c r="F39" i="3" l="1"/>
  <c r="G7"/>
  <c r="G8"/>
  <c r="G10"/>
  <c r="G11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41"/>
  <c r="G42"/>
  <c r="F6"/>
  <c r="F7"/>
  <c r="F8"/>
  <c r="F9"/>
  <c r="F10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40"/>
  <c r="F41"/>
  <c r="F43"/>
  <c r="F5"/>
  <c r="C40"/>
  <c r="C43" s="1"/>
  <c r="G43" s="1"/>
  <c r="C5"/>
  <c r="G5" s="1"/>
  <c r="G91" i="2"/>
  <c r="G92"/>
  <c r="G93"/>
  <c r="G94"/>
  <c r="G96"/>
  <c r="G97"/>
  <c r="G98"/>
  <c r="G99"/>
  <c r="G100"/>
  <c r="G102"/>
  <c r="G104"/>
  <c r="G105"/>
  <c r="G106"/>
  <c r="G108"/>
  <c r="G109"/>
  <c r="G110"/>
  <c r="G115"/>
  <c r="G117"/>
  <c r="G118"/>
  <c r="G121"/>
  <c r="G122"/>
  <c r="G125"/>
  <c r="G128"/>
  <c r="F89"/>
  <c r="F90"/>
  <c r="F91"/>
  <c r="F92"/>
  <c r="F94"/>
  <c r="F95"/>
  <c r="F97"/>
  <c r="F98"/>
  <c r="F101"/>
  <c r="F102"/>
  <c r="F103"/>
  <c r="F104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C127"/>
  <c r="G127" s="1"/>
  <c r="C124"/>
  <c r="C123" s="1"/>
  <c r="G123" s="1"/>
  <c r="C120"/>
  <c r="C119" s="1"/>
  <c r="G119" s="1"/>
  <c r="C116"/>
  <c r="G116" s="1"/>
  <c r="C107"/>
  <c r="G107" s="1"/>
  <c r="C95"/>
  <c r="G95" s="1"/>
  <c r="C90"/>
  <c r="G90" s="1"/>
  <c r="C126" l="1"/>
  <c r="G126" s="1"/>
  <c r="G124"/>
  <c r="G120"/>
  <c r="G40" i="3"/>
  <c r="C89" i="2"/>
  <c r="C88" l="1"/>
  <c r="G89"/>
  <c r="E88"/>
  <c r="E129" s="1"/>
  <c r="F129" s="1"/>
  <c r="G129" l="1"/>
  <c r="C129"/>
  <c r="G88"/>
  <c r="F88"/>
</calcChain>
</file>

<file path=xl/sharedStrings.xml><?xml version="1.0" encoding="utf-8"?>
<sst xmlns="http://schemas.openxmlformats.org/spreadsheetml/2006/main" count="358" uniqueCount="344">
  <si>
    <t>Единица измерения: тыс.руб.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</si>
  <si>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</si>
  <si>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</si>
  <si>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</si>
  <si>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</si>
  <si>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</si>
  <si>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</si>
  <si>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00020215001050000150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</si>
  <si>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</si>
  <si>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00020215002050000150</t>
  </si>
  <si>
    <t>Дотации бюджетам муниципальных районов на поддержку мер по обеспечению сбалансированности бюджетов</t>
  </si>
  <si>
    <t>00020219999050000150</t>
  </si>
  <si>
    <t>Прочие дотации бюджетам муниципальных районов</t>
  </si>
  <si>
    <t>00020220000000000150</t>
  </si>
  <si>
    <t>Субсидии бюджетам бюджетной системы Российской Федерации (межбюджетные субсидии)</t>
  </si>
  <si>
    <t>00020220077050000150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</si>
  <si>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</si>
  <si>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</si>
  <si>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</si>
  <si>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00020220302050000150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</si>
  <si>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</si>
  <si>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00020225304050000150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</si>
  <si>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</si>
  <si>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00020225467050000150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</si>
  <si>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</si>
  <si>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00020225497000000150</t>
  </si>
  <si>
    <t>Субсидии бюджетам на реализацию мероприятий по обеспечению жильем молодых семей</t>
  </si>
  <si>
    <t>00020225519050000150</t>
  </si>
  <si>
    <t>Субсидии бюджетам муниципальных районов на поддержку отрасли культуры</t>
  </si>
  <si>
    <t>00020229999050000150</t>
  </si>
  <si>
    <t>Прочие субсидии бюджетам муниципальных районов</t>
  </si>
  <si>
    <t>00020230000000000150</t>
  </si>
  <si>
    <t>Субвенции бюджетам бюджетной системы Российской Федерации</t>
  </si>
  <si>
    <t>00020230024050000150</t>
  </si>
  <si>
    <t>Субвенции бюджетам муниципальных районов на выполнение передаваемых полномочий субъектов Российской Федерации</t>
  </si>
  <si>
    <t>00020230029050000150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</si>
  <si>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</si>
  <si>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00020235082050000150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</si>
  <si>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</si>
  <si>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00020235120050000150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</si>
  <si>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</si>
  <si>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00020235135050000150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</si>
  <si>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</si>
  <si>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00020235176050000150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</si>
  <si>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</si>
  <si>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00020235469050000150</t>
  </si>
  <si>
    <t>Субвенции бюджетам муниципальных районов на проведение Всероссийской переписи населения 2020 года</t>
  </si>
  <si>
    <t>00020239999050000150</t>
  </si>
  <si>
    <t>Прочие субвенции бюджетам муниципальных районов</t>
  </si>
  <si>
    <t>00020240000000000150</t>
  </si>
  <si>
    <t>Иные межбюджетные трансферты</t>
  </si>
  <si>
    <t>00020240014050000150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</si>
  <si>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</si>
  <si>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</si>
  <si>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</si>
  <si>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00020700000000000000</t>
  </si>
  <si>
    <t>ПРОЧИЕ БЕЗВОЗМЕЗДНЫЕ ПОСТУПЛЕНИЯ</t>
  </si>
  <si>
    <t>00020705000050000150</t>
  </si>
  <si>
    <t>Прочие безвозмездные поступления в бюджеты муниципальных районов</t>
  </si>
  <si>
    <t>00020705010050000150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</si>
  <si>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</si>
  <si>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00020705030050000150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</si>
  <si>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</si>
  <si>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</si>
  <si>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</si>
  <si>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</si>
  <si>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</si>
  <si>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</si>
  <si>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</si>
  <si>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</si>
  <si>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</si>
  <si>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</si>
  <si>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</si>
  <si>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</si>
  <si>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Итого:</t>
  </si>
  <si>
    <t>КВД</t>
  </si>
  <si>
    <t>Наименование КВД</t>
  </si>
  <si>
    <t>Бюджетные назначения 2021 год</t>
  </si>
  <si>
    <t>% роста/снижения доходов в сравнении с аналогичным периодом 2020 года</t>
  </si>
  <si>
    <t>Исполнено за 9 месяцев 2020 год</t>
  </si>
  <si>
    <t>Исполнено за 9 месяцев 2021 года</t>
  </si>
  <si>
    <t>% исполнения за 9 месяцев 2021 год</t>
  </si>
  <si>
    <t>Дотации (гранты) бюджетам за достижение показателей деятельности органов местного самоуправления</t>
  </si>
  <si>
    <t>00020216549050000150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</si>
  <si>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</si>
  <si>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00020225097050000150</t>
  </si>
  <si>
    <t>Субсидии бюджетам на оснащение объектов спортивной инфраструктуры спортивно-технологическим оборудованием</t>
  </si>
  <si>
    <t>00020225228050000150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</si>
  <si>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</si>
  <si>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00020227576050000150</t>
  </si>
  <si>
    <t>КФСР</t>
  </si>
  <si>
    <t>Наименование кода</t>
  </si>
  <si>
    <t>Исполнено за 9 месяцев 2020 года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</si>
  <si>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</si>
  <si>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</si>
  <si>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</si>
  <si>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</si>
  <si>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</si>
  <si>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</si>
  <si>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</si>
  <si>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</si>
  <si>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</si>
  <si>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</si>
  <si>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</si>
  <si>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</si>
  <si>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01 07 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</si>
  <si>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</si>
  <si>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</si>
  <si>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</si>
  <si>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</si>
  <si>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</si>
  <si>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</si>
  <si>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</si>
  <si>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</si>
  <si>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</si>
  <si>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</si>
  <si>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</si>
  <si>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</si>
  <si>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</si>
  <si>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</si>
  <si>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</si>
  <si>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</si>
  <si>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</si>
  <si>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</si>
  <si>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</si>
  <si>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</si>
  <si>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</si>
  <si>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</si>
  <si>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</si>
  <si>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</si>
  <si>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</si>
  <si>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</si>
  <si>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</si>
  <si>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</si>
  <si>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</si>
  <si>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</si>
  <si>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</si>
  <si>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</si>
  <si>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</si>
  <si>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</si>
  <si>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</si>
  <si>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</si>
  <si>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</si>
  <si>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</si>
  <si>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</si>
  <si>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</si>
  <si>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</si>
  <si>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</si>
  <si>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</si>
  <si>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</si>
  <si>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</si>
  <si>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</si>
  <si>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</si>
  <si>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</si>
  <si>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</si>
  <si>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</si>
  <si>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</si>
  <si>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</si>
  <si>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</si>
  <si>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</si>
  <si>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</si>
  <si>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</si>
  <si>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</si>
  <si>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</si>
  <si>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</si>
  <si>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</si>
  <si>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</si>
  <si>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14 03</t>
  </si>
  <si>
    <t>Прочие межбюджетные трансферты общего характера</t>
  </si>
  <si>
    <t>Ассигнования 2021 год</t>
  </si>
  <si>
    <t>% исполнения за 9 месяцев 2021 года</t>
  </si>
  <si>
    <t xml:space="preserve">Сведения об исполнении бюджета муниципального образования муниципального района "Сыктывдинский" за 9 месяцев 2021 года в разрезе разделов, подразделов расходов в сравнении с аналогичным периодом   2020 года                   </t>
  </si>
  <si>
    <t>Источники внутреннего финансирования дефицита бюджета</t>
  </si>
  <si>
    <t>Код</t>
  </si>
  <si>
    <t>Кредиты кредитных организаций в валюте Российской Федерации</t>
  </si>
  <si>
    <t>Изменение остатков средств на счетах по учету средств бюджета</t>
  </si>
  <si>
    <t>Иные источники внутреннего финансирования дефицитов бюджетов</t>
  </si>
  <si>
    <t>Исполнено за 1 9 месяцев 2020  года</t>
  </si>
  <si>
    <t xml:space="preserve">Сведения об исполнении бюджета муниципального образования муниципального района "Сыктывдинский"                                                      за 9 месяцев 2021 года в разрезе видов доходов в сравнении с аналогичным периодом 2020 года                   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</si>
  <si>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</si>
  <si>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</si>
  <si>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</si>
  <si>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</si>
  <si>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</si>
  <si>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</si>
  <si>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</si>
  <si>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</si>
  <si>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</si>
  <si>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</si>
  <si>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</si>
  <si>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</si>
  <si>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</si>
  <si>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</si>
  <si>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</si>
  <si>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</si>
  <si>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</si>
  <si>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</si>
  <si>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</si>
  <si>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</si>
  <si>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</si>
  <si>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</si>
  <si>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</si>
  <si>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</si>
  <si>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</si>
  <si>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</si>
  <si>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</si>
  <si>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</si>
  <si>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</si>
  <si>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</si>
  <si>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</si>
  <si>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</si>
  <si>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00010501011010000110</t>
  </si>
  <si>
    <t>Налог, взимаемый с налогоплательщиков, выбравших в качестве объекта налогообложения доходы</t>
  </si>
  <si>
    <t>00010501012010000110</t>
  </si>
  <si>
    <t>Налог, взимаемый с налогоплательщиков, выбравших в качестве объекта налогообложения доходы  (за налоговые периоды, истекшие до 1 января 2011 года)</t>
  </si>
  <si>
    <t>00010501021010000110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</si>
  <si>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</si>
  <si>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00010502000020000110</t>
  </si>
  <si>
    <t>Единый налог на вмененный доход для отдельных видов деятельности</t>
  </si>
  <si>
    <t>00010502010020000110</t>
  </si>
  <si>
    <t>00010502020020000110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</si>
  <si>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</si>
  <si>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00010503000010000110</t>
  </si>
  <si>
    <t>Единый сельскохозяйственный налог</t>
  </si>
  <si>
    <t>00010503010010000110</t>
  </si>
  <si>
    <t>00010503020010000110</t>
  </si>
  <si>
    <t>Единый сельскохозяйственный налог (за налоговые периоды, истекшие до 1 января 2011 года)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</si>
  <si>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</si>
  <si>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</si>
  <si>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</si>
  <si>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</si>
  <si>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</si>
  <si>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</si>
  <si>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</si>
  <si>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</si>
  <si>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</si>
  <si>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</si>
  <si>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00010807150010000110</t>
  </si>
  <si>
    <t>Государственная пошлина за выдачу разрешения на установку рекламной конструкции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</si>
  <si>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</si>
  <si>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</si>
  <si>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</si>
  <si>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</si>
  <si>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</si>
  <si>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</si>
  <si>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</si>
  <si>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</si>
  <si>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00011105035050000120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</si>
  <si>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</si>
  <si>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</si>
  <si>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</si>
  <si>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</si>
  <si>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</si>
  <si>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</si>
  <si>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</si>
  <si>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</si>
  <si>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</si>
  <si>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</si>
  <si>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</si>
  <si>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</si>
  <si>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</si>
  <si>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</si>
  <si>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</si>
  <si>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00011201041010000120</t>
  </si>
  <si>
    <t>Плата за размещение отходов производства</t>
  </si>
  <si>
    <t>00011201042010000120</t>
  </si>
  <si>
    <t>Плата за размещение твердых коммунальных отходов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</si>
  <si>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</si>
  <si>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</si>
  <si>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</si>
  <si>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</si>
  <si>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00011302065050000130</t>
  </si>
  <si>
    <t xml:space="preserve">Доходы,поступающие в порядке возмещения расходов,понесенных в связи с эксплуатацией имущества муниципальных районов </t>
  </si>
  <si>
    <t>00011302995050000130</t>
  </si>
  <si>
    <t>Прочие доходы от компенсации затрат бюджетов муниципальных районов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</si>
  <si>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</si>
  <si>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</si>
  <si>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</si>
  <si>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</si>
  <si>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</si>
  <si>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</si>
  <si>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</si>
  <si>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</si>
  <si>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</si>
  <si>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</si>
  <si>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</si>
  <si>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</si>
  <si>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</si>
  <si>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</si>
  <si>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00011406325050000430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</si>
  <si>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</si>
  <si>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</si>
  <si>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</si>
  <si>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</si>
  <si>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</si>
  <si>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</si>
  <si>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</si>
  <si>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</si>
  <si>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</si>
  <si>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</si>
  <si>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</si>
  <si>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</si>
  <si>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</si>
  <si>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</si>
  <si>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</si>
  <si>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</si>
  <si>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</si>
  <si>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</si>
  <si>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</si>
  <si>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</si>
  <si>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</si>
  <si>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</si>
  <si>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</si>
  <si>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</si>
  <si>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</si>
  <si>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</si>
  <si>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</si>
  <si>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</si>
  <si>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</si>
  <si>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00011607010050000140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</si>
  <si>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</si>
  <si>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00011610000000000140</t>
  </si>
  <si>
    <t>Платежи в целях возмещения причиненного ущерба (убытков)</t>
  </si>
  <si>
    <t>00011610100050000 140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</si>
  <si>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</si>
  <si>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</si>
  <si>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</si>
  <si>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</si>
  <si>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</si>
  <si>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00011611000010000140</t>
  </si>
  <si>
    <t>Платежи, уплачиваемые в целях возмещения вреда</t>
  </si>
  <si>
    <t>00011611050010000140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</si>
  <si>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</si>
  <si>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</si>
  <si>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</si>
  <si>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</si>
  <si>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</si>
  <si>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</si>
  <si>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</si>
  <si>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00011705000000000180</t>
  </si>
  <si>
    <t>Прочие неналоговые доходы</t>
  </si>
  <si>
    <t>00011705050050000180</t>
  </si>
  <si>
    <t>Прочие неналоговые доходы бюджетов муниципальных районов</t>
  </si>
  <si>
    <t>Примечание: данные по итоговым строкам могут отличаться от суммы слагаемых из-за округлений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</si>
</sst>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"/>
    <numFmt numFmtId="165" formatCode="0.0"/>
    <numFmt numFmtId="166" formatCode="_-* #,##0.0_р_._-;\-* #,##0.0_р_._-;_-* &quot;-&quot;?_р_._-;_-@_-"/>
  </numFmts>
  <fonts count="17">
    <font>
      <sz val="1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3" fillId="2" borderId="3">
      <alignment horizontal="center" vertical="top" shrinkToFit="1"/>
    </xf>
    <xf numFmtId="0" fontId="3" fillId="2" borderId="4">
      <alignment horizontal="left" vertical="top" wrapText="1"/>
    </xf>
    <xf numFmtId="164" fontId="3" fillId="2" borderId="4">
      <alignment horizontal="right" vertical="top" wrapText="1" shrinkToFit="1"/>
    </xf>
    <xf numFmtId="164" fontId="3" fillId="2" borderId="5">
      <alignment horizontal="right" vertical="top" shrinkToFit="1"/>
    </xf>
    <xf numFmtId="49" fontId="2" fillId="3" borderId="6">
      <alignment horizontal="center" vertical="top" shrinkToFit="1"/>
    </xf>
    <xf numFmtId="0" fontId="2" fillId="3" borderId="7">
      <alignment horizontal="left" vertical="top" wrapText="1"/>
    </xf>
    <xf numFmtId="164" fontId="2" fillId="3" borderId="7">
      <alignment horizontal="right" vertical="top" shrinkToFit="1"/>
    </xf>
    <xf numFmtId="164" fontId="2" fillId="3" borderId="8">
      <alignment horizontal="right" vertical="top" shrinkToFit="1"/>
    </xf>
    <xf numFmtId="49" fontId="2" fillId="4" borderId="9">
      <alignment horizontal="center" vertical="top" shrinkToFit="1"/>
    </xf>
    <xf numFmtId="0" fontId="2" fillId="4" borderId="10">
      <alignment horizontal="left" vertical="top" wrapText="1"/>
    </xf>
    <xf numFmtId="164" fontId="2" fillId="4" borderId="10">
      <alignment horizontal="right" vertical="top" shrinkToFit="1"/>
    </xf>
    <xf numFmtId="164" fontId="2" fillId="4" borderId="11">
      <alignment horizontal="right" vertical="top" shrinkToFit="1"/>
    </xf>
    <xf numFmtId="49" fontId="4" fillId="0" borderId="9">
      <alignment horizontal="center" vertical="top" shrinkToFit="1"/>
    </xf>
    <xf numFmtId="0" fontId="1" fillId="0" borderId="10">
      <alignment horizontal="left" vertical="top" wrapText="1"/>
    </xf>
    <xf numFmtId="164" fontId="1" fillId="0" borderId="10">
      <alignment horizontal="right" vertical="top" shrinkToFit="1"/>
    </xf>
    <xf numFmtId="164" fontId="5" fillId="0" borderId="11">
      <alignment horizontal="right" vertical="top" shrinkToFit="1"/>
    </xf>
    <xf numFmtId="49" fontId="4" fillId="0" borderId="9">
      <alignment horizontal="center" vertical="top" shrinkToFit="1"/>
    </xf>
    <xf numFmtId="0" fontId="1" fillId="0" borderId="10">
      <alignment horizontal="left" vertical="top" wrapText="1"/>
    </xf>
    <xf numFmtId="49" fontId="4" fillId="0" borderId="9">
      <alignment horizontal="center" vertical="top" shrinkToFit="1"/>
    </xf>
    <xf numFmtId="0" fontId="1" fillId="0" borderId="10">
      <alignment horizontal="left" vertical="top" wrapText="1"/>
    </xf>
    <xf numFmtId="0" fontId="1" fillId="0" borderId="12"/>
    <xf numFmtId="0" fontId="1" fillId="0" borderId="13"/>
    <xf numFmtId="0" fontId="3" fillId="5" borderId="14"/>
    <xf numFmtId="0" fontId="3" fillId="5" borderId="15"/>
    <xf numFmtId="164" fontId="3" fillId="5" borderId="15">
      <alignment horizontal="right" shrinkToFit="1"/>
    </xf>
    <xf numFmtId="164" fontId="3" fillId="5" borderId="16">
      <alignment horizontal="right" shrinkToFit="1"/>
    </xf>
    <xf numFmtId="0" fontId="1" fillId="0" borderId="17"/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" fontId="3" fillId="5" borderId="15">
      <alignment horizontal="right" shrinkToFit="1"/>
    </xf>
    <xf numFmtId="4" fontId="3" fillId="5" borderId="16">
      <alignment horizontal="right" shrinkToFit="1"/>
    </xf>
    <xf numFmtId="4" fontId="3" fillId="2" borderId="4">
      <alignment horizontal="right" vertical="top" wrapText="1" shrinkToFit="1"/>
    </xf>
    <xf numFmtId="4" fontId="3" fillId="2" borderId="5">
      <alignment horizontal="right" vertical="top" shrinkToFit="1"/>
    </xf>
    <xf numFmtId="4" fontId="2" fillId="3" borderId="7">
      <alignment horizontal="right" vertical="top" shrinkToFit="1"/>
    </xf>
    <xf numFmtId="4" fontId="2" fillId="3" borderId="8">
      <alignment horizontal="right" vertical="top" shrinkToFit="1"/>
    </xf>
    <xf numFmtId="4" fontId="2" fillId="4" borderId="10">
      <alignment horizontal="right" vertical="top" shrinkToFit="1"/>
    </xf>
    <xf numFmtId="4" fontId="2" fillId="4" borderId="11">
      <alignment horizontal="right" vertical="top" shrinkToFit="1"/>
    </xf>
    <xf numFmtId="4" fontId="1" fillId="0" borderId="10">
      <alignment horizontal="right" vertical="top" shrinkToFit="1"/>
    </xf>
    <xf numFmtId="4" fontId="5" fillId="0" borderId="11">
      <alignment horizontal="right" vertical="top" shrinkToFit="1"/>
    </xf>
    <xf numFmtId="4" fontId="1" fillId="0" borderId="10">
      <alignment horizontal="right" vertical="top" shrinkToFit="1"/>
    </xf>
    <xf numFmtId="4" fontId="5" fillId="0" borderId="11">
      <alignment horizontal="right" vertical="top" shrinkToFit="1"/>
    </xf>
    <xf numFmtId="4" fontId="1" fillId="0" borderId="10">
      <alignment horizontal="right" vertical="top" shrinkToFit="1"/>
    </xf>
    <xf numFmtId="4" fontId="5" fillId="0" borderId="11">
      <alignment horizontal="right" vertical="top" shrinkToFit="1"/>
    </xf>
    <xf numFmtId="0" fontId="12" fillId="0" borderId="1"/>
    <xf numFmtId="164" fontId="8" fillId="3" borderId="7">
      <alignment horizontal="right" vertical="top" shrinkToFit="1"/>
    </xf>
    <xf numFmtId="164" fontId="8" fillId="3" borderId="8">
      <alignment horizontal="right" vertical="top" shrinkToFit="1"/>
    </xf>
    <xf numFmtId="164" fontId="8" fillId="4" borderId="10">
      <alignment horizontal="right" vertical="top" shrinkToFit="1"/>
    </xf>
    <xf numFmtId="164" fontId="8" fillId="4" borderId="11">
      <alignment horizontal="right" vertical="top" shrinkToFit="1"/>
    </xf>
    <xf numFmtId="164" fontId="13" fillId="5" borderId="16">
      <alignment horizontal="right" shrinkToFit="1"/>
    </xf>
    <xf numFmtId="165" fontId="8" fillId="4" borderId="11">
      <alignment horizontal="right" vertical="top" shrinkToFit="1"/>
    </xf>
    <xf numFmtId="164" fontId="13" fillId="5" borderId="15">
      <alignment horizontal="right" shrinkToFit="1"/>
    </xf>
    <xf numFmtId="43" fontId="6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Protection="1">
      <protection locked="0"/>
    </xf>
    <xf numFmtId="49" fontId="7" fillId="6" borderId="18" xfId="0" applyNumberFormat="1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164" fontId="9" fillId="6" borderId="18" xfId="10" applyNumberFormat="1" applyFont="1" applyFill="1" applyBorder="1" applyAlignment="1" applyProtection="1">
      <alignment horizontal="center" vertical="center" shrinkToFit="1"/>
    </xf>
    <xf numFmtId="49" fontId="9" fillId="6" borderId="18" xfId="15" applyNumberFormat="1" applyFont="1" applyFill="1" applyBorder="1" applyAlignment="1" applyProtection="1">
      <alignment horizontal="center" vertical="center" shrinkToFit="1"/>
    </xf>
    <xf numFmtId="0" fontId="9" fillId="6" borderId="18" xfId="16" quotePrefix="1" applyNumberFormat="1" applyFont="1" applyFill="1" applyBorder="1" applyAlignment="1" applyProtection="1">
      <alignment horizontal="left" vertical="center" wrapText="1"/>
    </xf>
    <xf numFmtId="0" fontId="1" fillId="0" borderId="1" xfId="29" applyNumberFormat="1" applyBorder="1" applyAlignment="1" applyProtection="1">
      <alignment horizontal="center"/>
    </xf>
    <xf numFmtId="0" fontId="0" fillId="0" borderId="1" xfId="0" applyBorder="1" applyProtection="1">
      <protection locked="0"/>
    </xf>
    <xf numFmtId="49" fontId="10" fillId="6" borderId="18" xfId="3" applyNumberFormat="1" applyFont="1" applyFill="1" applyBorder="1" applyProtection="1">
      <alignment horizontal="center" vertical="top" shrinkToFit="1"/>
    </xf>
    <xf numFmtId="0" fontId="10" fillId="6" borderId="18" xfId="4" applyNumberFormat="1" applyFont="1" applyFill="1" applyBorder="1" applyProtection="1">
      <alignment horizontal="left" vertical="top" wrapText="1"/>
    </xf>
    <xf numFmtId="49" fontId="10" fillId="6" borderId="18" xfId="7" applyNumberFormat="1" applyFont="1" applyFill="1" applyBorder="1" applyProtection="1">
      <alignment horizontal="center" vertical="top" shrinkToFit="1"/>
    </xf>
    <xf numFmtId="0" fontId="10" fillId="6" borderId="18" xfId="8" applyNumberFormat="1" applyFont="1" applyFill="1" applyBorder="1" applyProtection="1">
      <alignment horizontal="left" vertical="top" wrapText="1"/>
    </xf>
    <xf numFmtId="49" fontId="10" fillId="6" borderId="18" xfId="11" applyNumberFormat="1" applyFont="1" applyFill="1" applyBorder="1" applyProtection="1">
      <alignment horizontal="center" vertical="top" shrinkToFit="1"/>
    </xf>
    <xf numFmtId="0" fontId="10" fillId="6" borderId="18" xfId="12" applyNumberFormat="1" applyFont="1" applyFill="1" applyBorder="1" applyProtection="1">
      <alignment horizontal="left" vertical="top" wrapText="1"/>
    </xf>
    <xf numFmtId="49" fontId="9" fillId="6" borderId="18" xfId="19" applyNumberFormat="1" applyFont="1" applyFill="1" applyBorder="1" applyProtection="1">
      <alignment horizontal="center" vertical="top" shrinkToFit="1"/>
    </xf>
    <xf numFmtId="0" fontId="9" fillId="6" borderId="18" xfId="20" applyNumberFormat="1" applyFont="1" applyFill="1" applyBorder="1" applyProtection="1">
      <alignment horizontal="left" vertical="top" wrapText="1"/>
    </xf>
    <xf numFmtId="49" fontId="9" fillId="6" borderId="18" xfId="15" applyNumberFormat="1" applyFont="1" applyFill="1" applyBorder="1" applyProtection="1">
      <alignment horizontal="center" vertical="top" shrinkToFit="1"/>
    </xf>
    <xf numFmtId="0" fontId="9" fillId="6" borderId="18" xfId="16" applyNumberFormat="1" applyFont="1" applyFill="1" applyBorder="1" applyProtection="1">
      <alignment horizontal="left" vertical="top" wrapText="1"/>
    </xf>
    <xf numFmtId="0" fontId="10" fillId="6" borderId="18" xfId="25" applyNumberFormat="1" applyFont="1" applyFill="1" applyBorder="1" applyProtection="1"/>
    <xf numFmtId="0" fontId="10" fillId="6" borderId="18" xfId="26" applyNumberFormat="1" applyFont="1" applyFill="1" applyBorder="1" applyProtection="1"/>
    <xf numFmtId="164" fontId="10" fillId="6" borderId="18" xfId="4" applyNumberFormat="1" applyFont="1" applyFill="1" applyBorder="1" applyAlignment="1" applyProtection="1">
      <alignment horizontal="center" vertical="center" wrapText="1"/>
    </xf>
    <xf numFmtId="164" fontId="10" fillId="6" borderId="18" xfId="5" applyNumberFormat="1" applyFont="1" applyFill="1" applyBorder="1" applyAlignment="1" applyProtection="1">
      <alignment horizontal="center" vertical="center" wrapText="1" shrinkToFit="1"/>
    </xf>
    <xf numFmtId="164" fontId="10" fillId="6" borderId="18" xfId="6" applyNumberFormat="1" applyFont="1" applyFill="1" applyBorder="1" applyAlignment="1" applyProtection="1">
      <alignment horizontal="center" vertical="center" shrinkToFit="1"/>
    </xf>
    <xf numFmtId="164" fontId="10" fillId="6" borderId="18" xfId="8" applyNumberFormat="1" applyFont="1" applyFill="1" applyBorder="1" applyAlignment="1" applyProtection="1">
      <alignment horizontal="center" vertical="center" wrapText="1"/>
    </xf>
    <xf numFmtId="164" fontId="10" fillId="6" borderId="18" xfId="9" applyNumberFormat="1" applyFont="1" applyFill="1" applyBorder="1" applyAlignment="1" applyProtection="1">
      <alignment horizontal="center" vertical="center" shrinkToFit="1"/>
    </xf>
    <xf numFmtId="164" fontId="10" fillId="6" borderId="18" xfId="10" applyNumberFormat="1" applyFont="1" applyFill="1" applyBorder="1" applyAlignment="1" applyProtection="1">
      <alignment horizontal="center" vertical="center" shrinkToFit="1"/>
    </xf>
    <xf numFmtId="164" fontId="10" fillId="6" borderId="18" xfId="12" applyNumberFormat="1" applyFont="1" applyFill="1" applyBorder="1" applyAlignment="1" applyProtection="1">
      <alignment horizontal="center" vertical="center" wrapText="1"/>
    </xf>
    <xf numFmtId="164" fontId="10" fillId="6" borderId="18" xfId="13" applyNumberFormat="1" applyFont="1" applyFill="1" applyBorder="1" applyAlignment="1" applyProtection="1">
      <alignment horizontal="center" vertical="center" shrinkToFit="1"/>
    </xf>
    <xf numFmtId="164" fontId="10" fillId="6" borderId="18" xfId="14" applyNumberFormat="1" applyFont="1" applyFill="1" applyBorder="1" applyAlignment="1" applyProtection="1">
      <alignment horizontal="center" vertical="center" shrinkToFit="1"/>
    </xf>
    <xf numFmtId="164" fontId="9" fillId="6" borderId="18" xfId="17" applyNumberFormat="1" applyFont="1" applyFill="1" applyBorder="1" applyAlignment="1" applyProtection="1">
      <alignment horizontal="center" vertical="center" shrinkToFit="1"/>
    </xf>
    <xf numFmtId="164" fontId="9" fillId="6" borderId="18" xfId="18" applyNumberFormat="1" applyFont="1" applyFill="1" applyBorder="1" applyAlignment="1" applyProtection="1">
      <alignment horizontal="center" vertical="center" shrinkToFit="1"/>
    </xf>
    <xf numFmtId="0" fontId="9" fillId="6" borderId="18" xfId="20" applyNumberFormat="1" applyFont="1" applyFill="1" applyBorder="1" applyAlignment="1" applyProtection="1">
      <alignment horizontal="center" vertical="center" wrapText="1"/>
    </xf>
    <xf numFmtId="0" fontId="9" fillId="6" borderId="18" xfId="16" applyNumberFormat="1" applyFont="1" applyFill="1" applyBorder="1" applyAlignment="1" applyProtection="1">
      <alignment horizontal="center" vertical="center" wrapText="1"/>
    </xf>
    <xf numFmtId="0" fontId="10" fillId="6" borderId="18" xfId="8" applyNumberFormat="1" applyFont="1" applyFill="1" applyBorder="1" applyAlignment="1" applyProtection="1">
      <alignment horizontal="center" vertical="center" wrapText="1"/>
    </xf>
    <xf numFmtId="0" fontId="10" fillId="6" borderId="18" xfId="12" applyNumberFormat="1" applyFont="1" applyFill="1" applyBorder="1" applyAlignment="1" applyProtection="1">
      <alignment horizontal="center" vertical="center" wrapText="1"/>
    </xf>
    <xf numFmtId="164" fontId="10" fillId="6" borderId="18" xfId="26" applyNumberFormat="1" applyFont="1" applyFill="1" applyBorder="1" applyAlignment="1" applyProtection="1">
      <alignment horizontal="center" vertical="center"/>
    </xf>
    <xf numFmtId="164" fontId="10" fillId="6" borderId="18" xfId="27" applyNumberFormat="1" applyFont="1" applyFill="1" applyBorder="1" applyAlignment="1" applyProtection="1">
      <alignment horizontal="center" vertical="center" shrinkToFit="1"/>
    </xf>
    <xf numFmtId="164" fontId="10" fillId="6" borderId="18" xfId="28" applyNumberFormat="1" applyFont="1" applyFill="1" applyBorder="1" applyAlignment="1" applyProtection="1">
      <alignment horizontal="center" vertical="center" shrinkToFit="1"/>
    </xf>
    <xf numFmtId="165" fontId="7" fillId="6" borderId="18" xfId="0" applyNumberFormat="1" applyFont="1" applyFill="1" applyBorder="1" applyAlignment="1" applyProtection="1">
      <alignment horizontal="center" vertical="center"/>
      <protection locked="0"/>
    </xf>
    <xf numFmtId="165" fontId="11" fillId="6" borderId="18" xfId="0" applyNumberFormat="1" applyFont="1" applyFill="1" applyBorder="1" applyAlignment="1" applyProtection="1">
      <alignment horizontal="center" vertical="center"/>
      <protection locked="0"/>
    </xf>
    <xf numFmtId="49" fontId="7" fillId="6" borderId="18" xfId="49" applyNumberFormat="1" applyFont="1" applyFill="1" applyBorder="1" applyAlignment="1" applyProtection="1">
      <alignment horizontal="center" vertical="center" wrapText="1"/>
    </xf>
    <xf numFmtId="164" fontId="9" fillId="6" borderId="18" xfId="54" applyNumberFormat="1" applyFont="1" applyFill="1" applyBorder="1" applyAlignment="1" applyProtection="1">
      <alignment horizontal="center" vertical="center" shrinkToFit="1"/>
    </xf>
    <xf numFmtId="49" fontId="11" fillId="6" borderId="18" xfId="49" applyNumberFormat="1" applyFont="1" applyFill="1" applyBorder="1" applyAlignment="1" applyProtection="1">
      <alignment horizontal="center" vertical="center" wrapText="1"/>
    </xf>
    <xf numFmtId="164" fontId="10" fillId="6" borderId="18" xfId="55" applyNumberFormat="1" applyFont="1" applyFill="1" applyBorder="1" applyAlignment="1" applyProtection="1">
      <alignment horizontal="center" vertical="center" shrinkToFit="1"/>
    </xf>
    <xf numFmtId="49" fontId="11" fillId="6" borderId="18" xfId="49" applyNumberFormat="1" applyFont="1" applyFill="1" applyBorder="1" applyAlignment="1" applyProtection="1">
      <alignment horizontal="left" vertical="center" wrapText="1"/>
    </xf>
    <xf numFmtId="49" fontId="9" fillId="6" borderId="18" xfId="8" applyNumberFormat="1" applyFont="1" applyFill="1" applyBorder="1" applyAlignment="1" applyProtection="1">
      <alignment horizontal="center" vertical="top" shrinkToFit="1"/>
    </xf>
    <xf numFmtId="0" fontId="9" fillId="6" borderId="18" xfId="7" applyNumberFormat="1" applyFont="1" applyFill="1" applyBorder="1" applyAlignment="1" applyProtection="1">
      <alignment horizontal="left" vertical="top" wrapText="1"/>
    </xf>
    <xf numFmtId="164" fontId="9" fillId="6" borderId="18" xfId="52" applyNumberFormat="1" applyFont="1" applyFill="1" applyBorder="1" applyAlignment="1" applyProtection="1">
      <alignment horizontal="center" vertical="center" shrinkToFit="1"/>
    </xf>
    <xf numFmtId="164" fontId="9" fillId="6" borderId="18" xfId="53" applyNumberFormat="1" applyFont="1" applyFill="1" applyBorder="1" applyAlignment="1" applyProtection="1">
      <alignment horizontal="center" vertical="center" shrinkToFit="1"/>
    </xf>
    <xf numFmtId="0" fontId="9" fillId="6" borderId="18" xfId="7" quotePrefix="1" applyNumberFormat="1" applyFont="1" applyFill="1" applyBorder="1" applyAlignment="1" applyProtection="1">
      <alignment horizontal="left" vertical="top" wrapText="1"/>
    </xf>
    <xf numFmtId="49" fontId="10" fillId="6" borderId="18" xfId="4" applyNumberFormat="1" applyFont="1" applyFill="1" applyBorder="1" applyAlignment="1" applyProtection="1">
      <alignment horizontal="center" vertical="top" shrinkToFit="1"/>
    </xf>
    <xf numFmtId="0" fontId="10" fillId="6" borderId="18" xfId="3" applyNumberFormat="1" applyFont="1" applyFill="1" applyBorder="1" applyAlignment="1" applyProtection="1">
      <alignment horizontal="left" vertical="top" wrapText="1"/>
    </xf>
    <xf numFmtId="164" fontId="10" fillId="6" borderId="18" xfId="50" applyNumberFormat="1" applyFont="1" applyFill="1" applyBorder="1" applyAlignment="1" applyProtection="1">
      <alignment horizontal="center" vertical="center" shrinkToFit="1"/>
    </xf>
    <xf numFmtId="164" fontId="10" fillId="6" borderId="18" xfId="51" applyNumberFormat="1" applyFont="1" applyFill="1" applyBorder="1" applyAlignment="1" applyProtection="1">
      <alignment horizontal="center" vertical="center" shrinkToFit="1"/>
    </xf>
    <xf numFmtId="0" fontId="11" fillId="6" borderId="18" xfId="0" applyFont="1" applyFill="1" applyBorder="1" applyAlignment="1" applyProtection="1">
      <alignment horizontal="center" vertical="center"/>
      <protection locked="0"/>
    </xf>
    <xf numFmtId="164" fontId="7" fillId="6" borderId="18" xfId="0" applyNumberFormat="1" applyFont="1" applyFill="1" applyBorder="1" applyAlignment="1" applyProtection="1">
      <alignment horizontal="center" vertical="center"/>
      <protection locked="0"/>
    </xf>
    <xf numFmtId="0" fontId="9" fillId="6" borderId="18" xfId="23" applyNumberFormat="1" applyFont="1" applyFill="1" applyBorder="1" applyAlignment="1" applyProtection="1">
      <alignment horizontal="center" vertical="center"/>
    </xf>
    <xf numFmtId="0" fontId="9" fillId="6" borderId="18" xfId="24" applyNumberFormat="1" applyFont="1" applyFill="1" applyBorder="1" applyAlignment="1" applyProtection="1">
      <alignment horizontal="center" vertical="center"/>
    </xf>
    <xf numFmtId="164" fontId="10" fillId="6" borderId="18" xfId="56" applyNumberFormat="1" applyFont="1" applyFill="1" applyBorder="1" applyAlignment="1" applyProtection="1">
      <alignment horizontal="center" vertical="center" shrinkToFit="1"/>
    </xf>
    <xf numFmtId="164" fontId="10" fillId="6" borderId="18" xfId="54" applyNumberFormat="1" applyFont="1" applyFill="1" applyBorder="1" applyAlignment="1" applyProtection="1">
      <alignment horizontal="center" vertical="center" shrinkToFit="1"/>
    </xf>
    <xf numFmtId="0" fontId="0" fillId="0" borderId="1" xfId="0" applyBorder="1"/>
    <xf numFmtId="0" fontId="7" fillId="0" borderId="18" xfId="0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 wrapText="1"/>
    </xf>
    <xf numFmtId="49" fontId="15" fillId="6" borderId="18" xfId="0" applyNumberFormat="1" applyFont="1" applyFill="1" applyBorder="1" applyAlignment="1" applyProtection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left" wrapText="1"/>
    </xf>
    <xf numFmtId="0" fontId="7" fillId="0" borderId="19" xfId="0" applyNumberFormat="1" applyFont="1" applyBorder="1" applyAlignment="1">
      <alignment horizontal="center"/>
    </xf>
    <xf numFmtId="166" fontId="11" fillId="0" borderId="18" xfId="0" applyNumberFormat="1" applyFont="1" applyBorder="1" applyAlignment="1">
      <alignment horizontal="center" vertical="center" wrapText="1"/>
    </xf>
    <xf numFmtId="165" fontId="7" fillId="0" borderId="18" xfId="0" applyNumberFormat="1" applyFont="1" applyBorder="1" applyAlignment="1">
      <alignment horizontal="center" vertical="center"/>
    </xf>
    <xf numFmtId="165" fontId="16" fillId="0" borderId="18" xfId="0" applyNumberFormat="1" applyFont="1" applyBorder="1" applyAlignment="1" applyProtection="1">
      <alignment horizontal="center" vertical="center"/>
    </xf>
    <xf numFmtId="0" fontId="11" fillId="0" borderId="18" xfId="0" applyNumberFormat="1" applyFont="1" applyBorder="1" applyAlignment="1">
      <alignment wrapText="1"/>
    </xf>
    <xf numFmtId="165" fontId="11" fillId="0" borderId="18" xfId="0" applyNumberFormat="1" applyFont="1" applyBorder="1" applyAlignment="1">
      <alignment horizontal="center" vertical="center"/>
    </xf>
    <xf numFmtId="166" fontId="7" fillId="6" borderId="18" xfId="0" applyNumberFormat="1" applyFont="1" applyFill="1" applyBorder="1" applyAlignment="1">
      <alignment horizontal="center" vertical="center"/>
    </xf>
    <xf numFmtId="165" fontId="15" fillId="0" borderId="18" xfId="0" applyNumberFormat="1" applyFont="1" applyBorder="1" applyAlignment="1" applyProtection="1">
      <alignment horizontal="center" vertical="center"/>
    </xf>
    <xf numFmtId="0" fontId="10" fillId="6" borderId="18" xfId="4" quotePrefix="1" applyNumberFormat="1" applyFont="1" applyFill="1" applyBorder="1" applyProtection="1">
      <alignment horizontal="left" vertical="top" wrapText="1"/>
    </xf>
    <xf numFmtId="164" fontId="10" fillId="6" borderId="18" xfId="4" quotePrefix="1" applyNumberFormat="1" applyFont="1" applyFill="1" applyBorder="1" applyAlignment="1" applyProtection="1">
      <alignment horizontal="center" vertical="center" wrapText="1"/>
    </xf>
    <xf numFmtId="0" fontId="10" fillId="6" borderId="18" xfId="8" quotePrefix="1" applyNumberFormat="1" applyFont="1" applyFill="1" applyBorder="1" applyProtection="1">
      <alignment horizontal="left" vertical="top" wrapText="1"/>
    </xf>
    <xf numFmtId="0" fontId="10" fillId="6" borderId="18" xfId="12" quotePrefix="1" applyNumberFormat="1" applyFont="1" applyFill="1" applyBorder="1" applyProtection="1">
      <alignment horizontal="left" vertical="top" wrapText="1"/>
    </xf>
    <xf numFmtId="0" fontId="9" fillId="6" borderId="18" xfId="16" quotePrefix="1" applyNumberFormat="1" applyFont="1" applyFill="1" applyBorder="1" applyProtection="1">
      <alignment horizontal="left" vertical="top" wrapText="1"/>
    </xf>
    <xf numFmtId="164" fontId="11" fillId="6" borderId="18" xfId="0" applyNumberFormat="1" applyFont="1" applyFill="1" applyBorder="1" applyAlignment="1" applyProtection="1">
      <alignment horizontal="center" vertical="center" wrapText="1"/>
    </xf>
    <xf numFmtId="164" fontId="9" fillId="6" borderId="18" xfId="9" applyNumberFormat="1" applyFont="1" applyFill="1" applyBorder="1" applyAlignment="1" applyProtection="1">
      <alignment horizontal="center" vertical="center" shrinkToFit="1"/>
    </xf>
    <xf numFmtId="0" fontId="9" fillId="6" borderId="18" xfId="16" quotePrefix="1" applyNumberFormat="1" applyFont="1" applyFill="1" applyBorder="1" applyAlignment="1" applyProtection="1">
      <alignment horizontal="center" vertical="center" wrapText="1"/>
    </xf>
    <xf numFmtId="164" fontId="10" fillId="6" borderId="18" xfId="8" quotePrefix="1" applyNumberFormat="1" applyFont="1" applyFill="1" applyBorder="1" applyAlignment="1" applyProtection="1">
      <alignment horizontal="center" vertical="center" wrapText="1"/>
    </xf>
    <xf numFmtId="164" fontId="7" fillId="6" borderId="18" xfId="57" applyNumberFormat="1" applyFont="1" applyFill="1" applyBorder="1" applyAlignment="1" applyProtection="1">
      <alignment horizontal="center" vertical="center" wrapText="1"/>
    </xf>
    <xf numFmtId="49" fontId="9" fillId="0" borderId="18" xfId="15" applyFont="1" applyBorder="1">
      <alignment horizontal="center" vertical="top" shrinkToFit="1"/>
    </xf>
    <xf numFmtId="0" fontId="9" fillId="0" borderId="18" xfId="16" quotePrefix="1" applyFont="1" applyBorder="1">
      <alignment horizontal="left" vertical="top" wrapText="1"/>
    </xf>
    <xf numFmtId="49" fontId="11" fillId="6" borderId="18" xfId="0" applyNumberFormat="1" applyFont="1" applyFill="1" applyBorder="1" applyAlignment="1">
      <alignment horizontal="center" vertical="center" wrapText="1"/>
    </xf>
    <xf numFmtId="49" fontId="11" fillId="6" borderId="18" xfId="0" applyNumberFormat="1" applyFont="1" applyFill="1" applyBorder="1" applyAlignment="1">
      <alignment horizontal="left" vertical="center" wrapText="1"/>
    </xf>
    <xf numFmtId="164" fontId="9" fillId="6" borderId="18" xfId="43" applyNumberFormat="1" applyFont="1" applyFill="1" applyBorder="1" applyAlignment="1">
      <alignment horizontal="center" vertical="top" shrinkToFit="1"/>
    </xf>
    <xf numFmtId="164" fontId="9" fillId="6" borderId="18" xfId="44" applyNumberFormat="1" applyFont="1" applyFill="1" applyBorder="1" applyAlignment="1">
      <alignment horizontal="center" vertical="top" shrinkToFit="1"/>
    </xf>
    <xf numFmtId="4" fontId="9" fillId="6" borderId="18" xfId="43" applyFont="1" applyFill="1" applyBorder="1">
      <alignment horizontal="right" vertical="top" shrinkToFit="1"/>
    </xf>
    <xf numFmtId="164" fontId="10" fillId="6" borderId="18" xfId="12" quotePrefix="1" applyNumberFormat="1" applyFont="1" applyFill="1" applyBorder="1" applyAlignment="1" applyProtection="1">
      <alignment horizontal="center" vertical="center" wrapText="1"/>
    </xf>
    <xf numFmtId="164" fontId="10" fillId="6" borderId="18" xfId="5" applyNumberFormat="1" applyFont="1" applyFill="1" applyBorder="1" applyAlignment="1" applyProtection="1">
      <alignment horizontal="center" vertical="center" shrinkToFit="1"/>
    </xf>
    <xf numFmtId="49" fontId="9" fillId="0" borderId="18" xfId="22" applyNumberFormat="1" applyFont="1" applyBorder="1" applyAlignment="1">
      <alignment horizontal="center" vertical="top" shrinkToFit="1"/>
    </xf>
    <xf numFmtId="0" fontId="9" fillId="0" borderId="18" xfId="47" quotePrefix="1" applyNumberFormat="1" applyFont="1" applyBorder="1" applyAlignment="1">
      <alignment horizontal="left" vertical="top" wrapText="1"/>
    </xf>
    <xf numFmtId="49" fontId="11" fillId="6" borderId="18" xfId="0" applyNumberFormat="1" applyFont="1" applyFill="1" applyBorder="1" applyAlignment="1" applyProtection="1">
      <alignment horizontal="center" vertical="center" wrapText="1"/>
    </xf>
    <xf numFmtId="49" fontId="11" fillId="6" borderId="18" xfId="0" applyNumberFormat="1" applyFont="1" applyFill="1" applyBorder="1" applyAlignment="1" applyProtection="1">
      <alignment horizontal="left" vertical="center" wrapText="1"/>
    </xf>
    <xf numFmtId="0" fontId="9" fillId="6" borderId="18" xfId="12" quotePrefix="1" applyNumberFormat="1" applyFont="1" applyFill="1" applyBorder="1" applyAlignment="1" applyProtection="1">
      <alignment horizontal="center" vertical="center" wrapText="1"/>
    </xf>
    <xf numFmtId="164" fontId="7" fillId="6" borderId="18" xfId="27" applyNumberFormat="1" applyFont="1" applyFill="1" applyBorder="1" applyAlignment="1" applyProtection="1">
      <alignment horizontal="center" vertical="center" shrinkToFit="1"/>
    </xf>
    <xf numFmtId="0" fontId="9" fillId="0" borderId="18" xfId="20" quotePrefix="1" applyFont="1" applyBorder="1">
      <alignment horizontal="left" vertical="top" wrapText="1"/>
    </xf>
    <xf numFmtId="164" fontId="11" fillId="6" borderId="18" xfId="0" applyNumberFormat="1" applyFont="1" applyFill="1" applyBorder="1" applyAlignment="1">
      <alignment horizontal="center" vertical="center" wrapText="1"/>
    </xf>
    <xf numFmtId="164" fontId="9" fillId="6" borderId="18" xfId="16" quotePrefix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Protection="1">
      <alignment horizontal="right" vertical="top" wrapText="1"/>
    </xf>
    <xf numFmtId="0" fontId="1" fillId="0" borderId="1" xfId="1">
      <alignment horizontal="right" vertical="top" wrapText="1"/>
    </xf>
    <xf numFmtId="11" fontId="14" fillId="0" borderId="1" xfId="0" applyNumberFormat="1" applyFont="1" applyBorder="1" applyAlignment="1" applyProtection="1">
      <alignment horizontal="center" wrapText="1"/>
    </xf>
    <xf numFmtId="49" fontId="14" fillId="0" borderId="1" xfId="0" applyNumberFormat="1" applyFont="1" applyBorder="1" applyAlignment="1" applyProtection="1">
      <alignment horizontal="center" wrapText="1"/>
    </xf>
    <xf numFmtId="0" fontId="7" fillId="0" borderId="19" xfId="0" applyNumberFormat="1" applyFont="1" applyBorder="1" applyAlignment="1">
      <alignment horizontal="center"/>
    </xf>
    <xf numFmtId="0" fontId="7" fillId="0" borderId="20" xfId="0" applyNumberFormat="1" applyFont="1" applyBorder="1" applyAlignment="1">
      <alignment horizontal="center"/>
    </xf>
    <xf numFmtId="0" fontId="7" fillId="0" borderId="21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9" fillId="0" borderId="1" xfId="29" applyNumberFormat="1" applyFont="1" applyBorder="1" applyProtection="1"/>
    <xf numFmtId="0" fontId="9" fillId="0" borderId="1" xfId="29" applyNumberFormat="1" applyFont="1" applyBorder="1" applyAlignment="1" applyProtection="1">
      <alignment horizontal="center"/>
    </xf>
    <xf numFmtId="0" fontId="11" fillId="0" borderId="0" xfId="0" applyFont="1" applyProtection="1">
      <protection locked="0"/>
    </xf>
    <xf numFmtId="0" fontId="11" fillId="0" borderId="0" xfId="0" applyFont="1"/>
  </cellXfs>
  <cellStyles count="58">
    <cellStyle name="br" xfId="32"/>
    <cellStyle name="col" xfId="31"/>
    <cellStyle name="ex58" xfId="35"/>
    <cellStyle name="ex59" xfId="36"/>
    <cellStyle name="ex60" xfId="3"/>
    <cellStyle name="ex61" xfId="4"/>
    <cellStyle name="ex62" xfId="37"/>
    <cellStyle name="ex63" xfId="38"/>
    <cellStyle name="ex64" xfId="7"/>
    <cellStyle name="ex65" xfId="8"/>
    <cellStyle name="ex66" xfId="39"/>
    <cellStyle name="ex67" xfId="40"/>
    <cellStyle name="ex68" xfId="11"/>
    <cellStyle name="ex69" xfId="12"/>
    <cellStyle name="ex70" xfId="41"/>
    <cellStyle name="ex71" xfId="42"/>
    <cellStyle name="ex72" xfId="15"/>
    <cellStyle name="ex73" xfId="16"/>
    <cellStyle name="ex74" xfId="43"/>
    <cellStyle name="ex75" xfId="44"/>
    <cellStyle name="ex76" xfId="19"/>
    <cellStyle name="ex77" xfId="20"/>
    <cellStyle name="ex78" xfId="45"/>
    <cellStyle name="ex79" xfId="46"/>
    <cellStyle name="ex80" xfId="21"/>
    <cellStyle name="ex81" xfId="22"/>
    <cellStyle name="ex82" xfId="47"/>
    <cellStyle name="ex83" xfId="48"/>
    <cellStyle name="st57" xfId="1"/>
    <cellStyle name="st71" xfId="55"/>
    <cellStyle name="st72" xfId="56"/>
    <cellStyle name="st73" xfId="54"/>
    <cellStyle name="st74" xfId="50"/>
    <cellStyle name="st75" xfId="51"/>
    <cellStyle name="st76" xfId="52"/>
    <cellStyle name="st77" xfId="53"/>
    <cellStyle name="st84" xfId="27"/>
    <cellStyle name="st85" xfId="28"/>
    <cellStyle name="st86" xfId="5"/>
    <cellStyle name="st87" xfId="6"/>
    <cellStyle name="st88" xfId="9"/>
    <cellStyle name="st89" xfId="10"/>
    <cellStyle name="st90" xfId="13"/>
    <cellStyle name="st91" xfId="14"/>
    <cellStyle name="st92" xfId="17"/>
    <cellStyle name="st93" xfId="18"/>
    <cellStyle name="style0" xfId="33"/>
    <cellStyle name="td" xfId="34"/>
    <cellStyle name="tr" xfId="30"/>
    <cellStyle name="xl_bot_header" xfId="2"/>
    <cellStyle name="xl_total_bot" xfId="29"/>
    <cellStyle name="xl_total_center" xfId="26"/>
    <cellStyle name="xl_total_left" xfId="25"/>
    <cellStyle name="xl_total_top" xfId="23"/>
    <cellStyle name="xl_total_top_right" xfId="24"/>
    <cellStyle name="Обычный" xfId="0" builtinId="0"/>
    <cellStyle name="Обычный 2" xfId="49"/>
    <cellStyle name="Финансовый" xfId="57" builtinId="3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5"/>
  <sheetViews>
    <sheetView showGridLines="0" workbookViewId="0">
      <pane ySplit="4" topLeftCell="A128" activePane="bottomLeft" state="frozen"/>
      <selection pane="bottomLeft" activeCell="B137" sqref="B137"/>
    </sheetView>
  </sheetViews>
  <sheetFormatPr defaultRowHeight="15" outlineLevelRow="4"/>
  <cols>
    <col min="1" max="1" width="19.85546875" style="1" customWidth="1"/>
    <col min="2" max="2" width="40.5703125" style="1" customWidth="1"/>
    <col min="3" max="3" width="11.140625" style="1" customWidth="1"/>
    <col min="4" max="4" width="10.140625" style="1" customWidth="1"/>
    <col min="5" max="5" width="10.28515625" style="1" customWidth="1"/>
    <col min="6" max="6" width="10" style="1" customWidth="1"/>
    <col min="7" max="7" width="12.7109375" style="1" customWidth="1"/>
    <col min="8" max="16384" width="9.140625" style="1"/>
  </cols>
  <sheetData>
    <row r="1" spans="1:7" ht="15.2" customHeight="1">
      <c r="A1" s="106" t="s">
        <v>178</v>
      </c>
      <c r="B1" s="106"/>
      <c r="C1" s="106"/>
      <c r="D1" s="106"/>
      <c r="E1" s="106"/>
      <c r="F1" s="106"/>
      <c r="G1" s="106"/>
    </row>
    <row r="2" spans="1:7" ht="32.25" customHeight="1">
      <c r="A2" s="106"/>
      <c r="B2" s="106"/>
      <c r="C2" s="106"/>
      <c r="D2" s="106"/>
      <c r="E2" s="106"/>
      <c r="F2" s="106"/>
      <c r="G2" s="106"/>
    </row>
    <row r="3" spans="1:7" ht="15.2" customHeight="1">
      <c r="A3" s="104" t="s">
        <v>0</v>
      </c>
      <c r="B3" s="105"/>
      <c r="C3" s="105"/>
      <c r="D3" s="105"/>
      <c r="E3" s="105"/>
    </row>
    <row r="4" spans="1:7" ht="73.5">
      <c r="A4" s="2" t="s">
        <v>75</v>
      </c>
      <c r="B4" s="2" t="s">
        <v>76</v>
      </c>
      <c r="C4" s="2" t="s">
        <v>79</v>
      </c>
      <c r="D4" s="2" t="s">
        <v>77</v>
      </c>
      <c r="E4" s="2" t="s">
        <v>80</v>
      </c>
      <c r="F4" s="3" t="s">
        <v>81</v>
      </c>
      <c r="G4" s="3" t="s">
        <v>78</v>
      </c>
    </row>
    <row r="5" spans="1:7">
      <c r="A5" s="9" t="s">
        <v>179</v>
      </c>
      <c r="B5" s="76" t="s">
        <v>180</v>
      </c>
      <c r="C5" s="77">
        <f>C6+C13+C19+C32+C36+C44+C50+C54+C62+C83</f>
        <v>258146.59999999998</v>
      </c>
      <c r="D5" s="77">
        <f>D6+D13+D19+D32+D36+D44+D50+D54+D62+D83</f>
        <v>341200.3000000001</v>
      </c>
      <c r="E5" s="77">
        <f>E6+E13+E19+E32+E36+E44+E50+E54+E62+E83</f>
        <v>254313.00039999999</v>
      </c>
      <c r="F5" s="39">
        <f>E5/D5*100</f>
        <v>74.534811487563147</v>
      </c>
      <c r="G5" s="39">
        <f>E5*100/C5-100</f>
        <v>-1.4850474885200811</v>
      </c>
    </row>
    <row r="6" spans="1:7">
      <c r="A6" s="11" t="s">
        <v>181</v>
      </c>
      <c r="B6" s="78" t="s">
        <v>182</v>
      </c>
      <c r="C6" s="38">
        <f t="shared" ref="C6:D6" si="0">C7</f>
        <v>183993.3</v>
      </c>
      <c r="D6" s="38">
        <f t="shared" si="0"/>
        <v>267807.40000000002</v>
      </c>
      <c r="E6" s="38">
        <f>E7</f>
        <v>192724.10500000001</v>
      </c>
      <c r="F6" s="39">
        <f t="shared" ref="F6:F73" si="1">E6/D6*100</f>
        <v>71.963696671563213</v>
      </c>
      <c r="G6" s="39">
        <f t="shared" ref="G6:G67" si="2">E6*100/C6-100</f>
        <v>4.7451755036732379</v>
      </c>
    </row>
    <row r="7" spans="1:7">
      <c r="A7" s="13" t="s">
        <v>183</v>
      </c>
      <c r="B7" s="79" t="s">
        <v>184</v>
      </c>
      <c r="C7" s="23">
        <f t="shared" ref="C7:D7" si="3">C8+C9+C10+C11+C12</f>
        <v>183993.3</v>
      </c>
      <c r="D7" s="23">
        <f t="shared" si="3"/>
        <v>267807.40000000002</v>
      </c>
      <c r="E7" s="23">
        <f>E8+E9+E10+E11+E12</f>
        <v>192724.10500000001</v>
      </c>
      <c r="F7" s="39">
        <f t="shared" si="1"/>
        <v>71.963696671563213</v>
      </c>
      <c r="G7" s="39">
        <f t="shared" si="2"/>
        <v>4.7451755036732379</v>
      </c>
    </row>
    <row r="8" spans="1:7" ht="67.5">
      <c r="A8" s="17" t="s">
        <v>185</v>
      </c>
      <c r="B8" s="80" t="s">
        <v>186</v>
      </c>
      <c r="C8" s="81">
        <v>180183.6</v>
      </c>
      <c r="D8" s="82">
        <v>262239.40000000002</v>
      </c>
      <c r="E8" s="4">
        <v>187107.3</v>
      </c>
      <c r="F8" s="40">
        <f t="shared" si="1"/>
        <v>71.349804796685774</v>
      </c>
      <c r="G8" s="40">
        <f t="shared" si="2"/>
        <v>3.8425805678208178</v>
      </c>
    </row>
    <row r="9" spans="1:7" ht="101.25">
      <c r="A9" s="17" t="s">
        <v>187</v>
      </c>
      <c r="B9" s="80" t="s">
        <v>188</v>
      </c>
      <c r="C9" s="81">
        <v>1135.8</v>
      </c>
      <c r="D9" s="82">
        <v>1390</v>
      </c>
      <c r="E9" s="4">
        <v>1394.7</v>
      </c>
      <c r="F9" s="40">
        <f t="shared" si="1"/>
        <v>100.33812949640289</v>
      </c>
      <c r="G9" s="40">
        <f t="shared" si="2"/>
        <v>22.794506075013217</v>
      </c>
    </row>
    <row r="10" spans="1:7" ht="45">
      <c r="A10" s="17" t="s">
        <v>189</v>
      </c>
      <c r="B10" s="80" t="s">
        <v>190</v>
      </c>
      <c r="C10" s="81">
        <v>2673.9</v>
      </c>
      <c r="D10" s="82">
        <v>4068</v>
      </c>
      <c r="E10" s="4">
        <v>4103.8</v>
      </c>
      <c r="F10" s="40">
        <f t="shared" si="1"/>
        <v>100.88003933136677</v>
      </c>
      <c r="G10" s="40">
        <f t="shared" si="2"/>
        <v>53.476195818841376</v>
      </c>
    </row>
    <row r="11" spans="1:7" ht="78.75">
      <c r="A11" s="17" t="s">
        <v>191</v>
      </c>
      <c r="B11" s="80" t="s">
        <v>192</v>
      </c>
      <c r="C11" s="81"/>
      <c r="D11" s="82">
        <v>110</v>
      </c>
      <c r="E11" s="4">
        <v>110.7</v>
      </c>
      <c r="F11" s="40">
        <f t="shared" si="1"/>
        <v>100.63636363636364</v>
      </c>
      <c r="G11" s="40"/>
    </row>
    <row r="12" spans="1:7" ht="78.75">
      <c r="A12" s="17" t="s">
        <v>193</v>
      </c>
      <c r="B12" s="80" t="s">
        <v>194</v>
      </c>
      <c r="C12" s="83"/>
      <c r="D12" s="82"/>
      <c r="E12" s="4">
        <v>7.6050000000000004</v>
      </c>
      <c r="F12" s="40"/>
      <c r="G12" s="40"/>
    </row>
    <row r="13" spans="1:7" ht="31.5">
      <c r="A13" s="11" t="s">
        <v>195</v>
      </c>
      <c r="B13" s="78" t="s">
        <v>196</v>
      </c>
      <c r="C13" s="84">
        <f>C14</f>
        <v>14978</v>
      </c>
      <c r="D13" s="38">
        <f>D14</f>
        <v>22439.7</v>
      </c>
      <c r="E13" s="38">
        <f>E14</f>
        <v>16639.8</v>
      </c>
      <c r="F13" s="39">
        <f t="shared" si="1"/>
        <v>74.153397772697488</v>
      </c>
      <c r="G13" s="39">
        <f t="shared" si="2"/>
        <v>11.094939244224861</v>
      </c>
    </row>
    <row r="14" spans="1:7" ht="31.5">
      <c r="A14" s="13" t="s">
        <v>197</v>
      </c>
      <c r="B14" s="79" t="s">
        <v>198</v>
      </c>
      <c r="C14" s="85">
        <f>C15+C16+C17+C18</f>
        <v>14978</v>
      </c>
      <c r="D14" s="23">
        <f>D15+D16+D17+D18</f>
        <v>22439.7</v>
      </c>
      <c r="E14" s="23">
        <f>E15+E16+E17+E18</f>
        <v>16639.8</v>
      </c>
      <c r="F14" s="39">
        <f t="shared" si="1"/>
        <v>74.153397772697488</v>
      </c>
      <c r="G14" s="39">
        <f t="shared" si="2"/>
        <v>11.094939244224861</v>
      </c>
    </row>
    <row r="15" spans="1:7" ht="101.25">
      <c r="A15" s="86" t="s">
        <v>199</v>
      </c>
      <c r="B15" s="87" t="s">
        <v>200</v>
      </c>
      <c r="C15" s="81">
        <v>6982.8</v>
      </c>
      <c r="D15" s="82">
        <v>10303.5</v>
      </c>
      <c r="E15" s="4">
        <v>7547.3</v>
      </c>
      <c r="F15" s="40">
        <f t="shared" si="1"/>
        <v>73.249866550201389</v>
      </c>
      <c r="G15" s="40">
        <f t="shared" si="2"/>
        <v>8.0841496247923459</v>
      </c>
    </row>
    <row r="16" spans="1:7" ht="112.5">
      <c r="A16" s="86" t="s">
        <v>201</v>
      </c>
      <c r="B16" s="87" t="s">
        <v>202</v>
      </c>
      <c r="C16" s="81">
        <v>48.2</v>
      </c>
      <c r="D16" s="82">
        <v>58.7</v>
      </c>
      <c r="E16" s="4">
        <v>54</v>
      </c>
      <c r="F16" s="40">
        <f t="shared" si="1"/>
        <v>91.993185689948888</v>
      </c>
      <c r="G16" s="40">
        <f t="shared" si="2"/>
        <v>12.033195020746888</v>
      </c>
    </row>
    <row r="17" spans="1:7" ht="101.25">
      <c r="A17" s="86" t="s">
        <v>203</v>
      </c>
      <c r="B17" s="87" t="s">
        <v>204</v>
      </c>
      <c r="C17" s="81">
        <v>9310.9</v>
      </c>
      <c r="D17" s="82">
        <v>12077.5</v>
      </c>
      <c r="E17" s="4">
        <v>10370.9</v>
      </c>
      <c r="F17" s="40">
        <f t="shared" si="1"/>
        <v>85.869592216932318</v>
      </c>
      <c r="G17" s="40">
        <f t="shared" si="2"/>
        <v>11.384506331289145</v>
      </c>
    </row>
    <row r="18" spans="1:7" ht="101.25">
      <c r="A18" s="86" t="s">
        <v>205</v>
      </c>
      <c r="B18" s="87" t="s">
        <v>206</v>
      </c>
      <c r="C18" s="81">
        <v>-1363.9</v>
      </c>
      <c r="D18" s="82"/>
      <c r="E18" s="4">
        <v>-1332.4</v>
      </c>
      <c r="F18" s="40"/>
      <c r="G18" s="40">
        <f t="shared" si="2"/>
        <v>-2.3095534863259815</v>
      </c>
    </row>
    <row r="19" spans="1:7">
      <c r="A19" s="11" t="s">
        <v>207</v>
      </c>
      <c r="B19" s="78" t="s">
        <v>208</v>
      </c>
      <c r="C19" s="38">
        <f>C20+C24+C27+C30</f>
        <v>40479.299999999996</v>
      </c>
      <c r="D19" s="38">
        <f>D20+D24+D27+D30</f>
        <v>19923.900000000001</v>
      </c>
      <c r="E19" s="38">
        <f>E20+E24+E27+E30</f>
        <v>15390.772999999999</v>
      </c>
      <c r="F19" s="39">
        <f t="shared" si="1"/>
        <v>77.247792851801094</v>
      </c>
      <c r="G19" s="39">
        <f t="shared" si="2"/>
        <v>-61.978658227785559</v>
      </c>
    </row>
    <row r="20" spans="1:7" ht="21">
      <c r="A20" s="13" t="s">
        <v>209</v>
      </c>
      <c r="B20" s="79" t="s">
        <v>210</v>
      </c>
      <c r="C20" s="23">
        <f>C21+C22+C23</f>
        <v>15818.599999999999</v>
      </c>
      <c r="D20" s="23">
        <f>D21+D22+D23</f>
        <v>20507</v>
      </c>
      <c r="E20" s="23">
        <f>E21+E22+E23</f>
        <v>18561.899999999998</v>
      </c>
      <c r="F20" s="39">
        <f t="shared" si="1"/>
        <v>90.514946115960399</v>
      </c>
      <c r="G20" s="39">
        <f t="shared" si="2"/>
        <v>17.342242676343034</v>
      </c>
    </row>
    <row r="21" spans="1:7" ht="22.5">
      <c r="A21" s="88" t="s">
        <v>211</v>
      </c>
      <c r="B21" s="89" t="s">
        <v>212</v>
      </c>
      <c r="C21" s="81">
        <v>10068.299999999999</v>
      </c>
      <c r="D21" s="90">
        <v>13019</v>
      </c>
      <c r="E21" s="91">
        <v>11068.3</v>
      </c>
      <c r="F21" s="40">
        <f t="shared" si="1"/>
        <v>85.016514325216988</v>
      </c>
      <c r="G21" s="40">
        <f t="shared" si="2"/>
        <v>9.9321633244937146</v>
      </c>
    </row>
    <row r="22" spans="1:7" ht="33.75">
      <c r="A22" s="88" t="s">
        <v>213</v>
      </c>
      <c r="B22" s="89" t="s">
        <v>214</v>
      </c>
      <c r="C22" s="81"/>
      <c r="D22" s="92"/>
      <c r="E22" s="91">
        <v>-1.7</v>
      </c>
      <c r="F22" s="40"/>
      <c r="G22" s="40"/>
    </row>
    <row r="23" spans="1:7" ht="56.25">
      <c r="A23" s="88" t="s">
        <v>215</v>
      </c>
      <c r="B23" s="89" t="s">
        <v>216</v>
      </c>
      <c r="C23" s="81">
        <v>5750.3</v>
      </c>
      <c r="D23" s="82">
        <v>7488</v>
      </c>
      <c r="E23" s="4">
        <v>7495.3</v>
      </c>
      <c r="F23" s="40">
        <f t="shared" si="1"/>
        <v>100.09748931623932</v>
      </c>
      <c r="G23" s="40">
        <f t="shared" si="2"/>
        <v>30.346242804723232</v>
      </c>
    </row>
    <row r="24" spans="1:7" ht="21">
      <c r="A24" s="13" t="s">
        <v>217</v>
      </c>
      <c r="B24" s="79" t="s">
        <v>218</v>
      </c>
      <c r="C24" s="23">
        <f t="shared" ref="C24:D24" si="4">C25+C26</f>
        <v>6151.8</v>
      </c>
      <c r="D24" s="23">
        <f t="shared" si="4"/>
        <v>2211</v>
      </c>
      <c r="E24" s="23">
        <f>E25+E26</f>
        <v>2154</v>
      </c>
      <c r="F24" s="39">
        <f t="shared" si="1"/>
        <v>97.42198100407056</v>
      </c>
      <c r="G24" s="39">
        <f t="shared" si="2"/>
        <v>-64.985857797717742</v>
      </c>
    </row>
    <row r="25" spans="1:7" ht="22.5">
      <c r="A25" s="17" t="s">
        <v>219</v>
      </c>
      <c r="B25" s="80" t="s">
        <v>218</v>
      </c>
      <c r="C25" s="81">
        <v>6151.8</v>
      </c>
      <c r="D25" s="82">
        <v>2211</v>
      </c>
      <c r="E25" s="4">
        <v>2164.9</v>
      </c>
      <c r="F25" s="40">
        <f t="shared" si="1"/>
        <v>97.91497060153776</v>
      </c>
      <c r="G25" s="40">
        <f t="shared" si="2"/>
        <v>-64.808673884066451</v>
      </c>
    </row>
    <row r="26" spans="1:7" ht="33.75">
      <c r="A26" s="17" t="s">
        <v>220</v>
      </c>
      <c r="B26" s="80" t="s">
        <v>221</v>
      </c>
      <c r="C26" s="83"/>
      <c r="D26" s="82"/>
      <c r="E26" s="4">
        <v>-10.9</v>
      </c>
      <c r="F26" s="40"/>
      <c r="G26" s="40"/>
    </row>
    <row r="27" spans="1:7">
      <c r="A27" s="13" t="s">
        <v>222</v>
      </c>
      <c r="B27" s="79" t="s">
        <v>223</v>
      </c>
      <c r="C27" s="23">
        <f t="shared" ref="C27:D27" si="5">C28+C29</f>
        <v>18017.7</v>
      </c>
      <c r="D27" s="23">
        <f t="shared" si="5"/>
        <v>-5114.1000000000004</v>
      </c>
      <c r="E27" s="23">
        <f>E28+E29</f>
        <v>-7114.2269999999999</v>
      </c>
      <c r="F27" s="39">
        <f t="shared" si="1"/>
        <v>139.11004868891885</v>
      </c>
      <c r="G27" s="39">
        <f t="shared" si="2"/>
        <v>-139.48465675419169</v>
      </c>
    </row>
    <row r="28" spans="1:7">
      <c r="A28" s="17" t="s">
        <v>224</v>
      </c>
      <c r="B28" s="80" t="s">
        <v>223</v>
      </c>
      <c r="C28" s="81">
        <v>18017.7</v>
      </c>
      <c r="D28" s="82">
        <v>-5102.1000000000004</v>
      </c>
      <c r="E28" s="4">
        <v>-7102.2</v>
      </c>
      <c r="F28" s="40">
        <f t="shared" si="1"/>
        <v>139.20150526253894</v>
      </c>
      <c r="G28" s="40">
        <f t="shared" si="2"/>
        <v>-139.41790572603605</v>
      </c>
    </row>
    <row r="29" spans="1:7" ht="22.5">
      <c r="A29" s="17" t="s">
        <v>225</v>
      </c>
      <c r="B29" s="80" t="s">
        <v>226</v>
      </c>
      <c r="C29" s="81"/>
      <c r="D29" s="82">
        <v>-12</v>
      </c>
      <c r="E29" s="4">
        <v>-12.026999999999999</v>
      </c>
      <c r="F29" s="40">
        <f t="shared" si="1"/>
        <v>100.22499999999998</v>
      </c>
      <c r="G29" s="40"/>
    </row>
    <row r="30" spans="1:7" ht="21">
      <c r="A30" s="13" t="s">
        <v>227</v>
      </c>
      <c r="B30" s="79" t="s">
        <v>228</v>
      </c>
      <c r="C30" s="93">
        <f>C31</f>
        <v>491.2</v>
      </c>
      <c r="D30" s="23">
        <f>D31</f>
        <v>2320</v>
      </c>
      <c r="E30" s="23">
        <f>E31</f>
        <v>1789.1</v>
      </c>
      <c r="F30" s="39">
        <f t="shared" si="1"/>
        <v>77.116379310344826</v>
      </c>
      <c r="G30" s="39">
        <f t="shared" si="2"/>
        <v>264.23045602605862</v>
      </c>
    </row>
    <row r="31" spans="1:7" ht="33.75">
      <c r="A31" s="17" t="s">
        <v>229</v>
      </c>
      <c r="B31" s="80" t="s">
        <v>230</v>
      </c>
      <c r="C31" s="81">
        <v>491.2</v>
      </c>
      <c r="D31" s="82">
        <v>2320</v>
      </c>
      <c r="E31" s="4">
        <v>1789.1</v>
      </c>
      <c r="F31" s="40">
        <f t="shared" si="1"/>
        <v>77.116379310344826</v>
      </c>
      <c r="G31" s="40">
        <f t="shared" si="2"/>
        <v>264.23045602605862</v>
      </c>
    </row>
    <row r="32" spans="1:7">
      <c r="A32" s="11" t="s">
        <v>231</v>
      </c>
      <c r="B32" s="78" t="s">
        <v>232</v>
      </c>
      <c r="C32" s="38">
        <f t="shared" ref="C32:D32" si="6">C33+C35</f>
        <v>3305.6</v>
      </c>
      <c r="D32" s="38">
        <f t="shared" si="6"/>
        <v>4000</v>
      </c>
      <c r="E32" s="38">
        <f>E33+E35</f>
        <v>2807.9</v>
      </c>
      <c r="F32" s="39">
        <f t="shared" si="1"/>
        <v>70.197500000000005</v>
      </c>
      <c r="G32" s="39">
        <f t="shared" si="2"/>
        <v>-15.056268151016454</v>
      </c>
    </row>
    <row r="33" spans="1:7" ht="31.5">
      <c r="A33" s="13" t="s">
        <v>233</v>
      </c>
      <c r="B33" s="79" t="s">
        <v>234</v>
      </c>
      <c r="C33" s="23">
        <f t="shared" ref="C33:D33" si="7">C34</f>
        <v>3302.1</v>
      </c>
      <c r="D33" s="23">
        <f t="shared" si="7"/>
        <v>4000</v>
      </c>
      <c r="E33" s="23">
        <f>E34</f>
        <v>2802.9</v>
      </c>
      <c r="F33" s="39">
        <f t="shared" si="1"/>
        <v>70.072500000000005</v>
      </c>
      <c r="G33" s="39">
        <f t="shared" si="2"/>
        <v>-15.117652403016265</v>
      </c>
    </row>
    <row r="34" spans="1:7" ht="33.75">
      <c r="A34" s="17" t="s">
        <v>235</v>
      </c>
      <c r="B34" s="80" t="s">
        <v>236</v>
      </c>
      <c r="C34" s="81">
        <v>3302.1</v>
      </c>
      <c r="D34" s="82">
        <v>4000</v>
      </c>
      <c r="E34" s="4">
        <v>2802.9</v>
      </c>
      <c r="F34" s="40">
        <f t="shared" si="1"/>
        <v>70.072500000000005</v>
      </c>
      <c r="G34" s="40">
        <f t="shared" si="2"/>
        <v>-15.117652403016265</v>
      </c>
    </row>
    <row r="35" spans="1:7" ht="22.5">
      <c r="A35" s="88" t="s">
        <v>237</v>
      </c>
      <c r="B35" s="89" t="s">
        <v>238</v>
      </c>
      <c r="C35" s="81">
        <v>3.5</v>
      </c>
      <c r="D35" s="82"/>
      <c r="E35" s="4">
        <v>5</v>
      </c>
      <c r="F35" s="40"/>
      <c r="G35" s="40">
        <f t="shared" si="2"/>
        <v>42.857142857142861</v>
      </c>
    </row>
    <row r="36" spans="1:7" ht="31.5">
      <c r="A36" s="11" t="s">
        <v>239</v>
      </c>
      <c r="B36" s="78" t="s">
        <v>240</v>
      </c>
      <c r="C36" s="84">
        <f>C37+C42</f>
        <v>8448.4000000000015</v>
      </c>
      <c r="D36" s="38">
        <f>D37+D42</f>
        <v>18664.2</v>
      </c>
      <c r="E36" s="38">
        <f>E37+E42</f>
        <v>17551.400000000001</v>
      </c>
      <c r="F36" s="39">
        <f t="shared" si="1"/>
        <v>94.037783564256699</v>
      </c>
      <c r="G36" s="39">
        <f t="shared" si="2"/>
        <v>107.7482126793239</v>
      </c>
    </row>
    <row r="37" spans="1:7" ht="73.5">
      <c r="A37" s="13" t="s">
        <v>241</v>
      </c>
      <c r="B37" s="79" t="s">
        <v>242</v>
      </c>
      <c r="C37" s="93">
        <f>C38+C39+C40+C41</f>
        <v>8390.7000000000007</v>
      </c>
      <c r="D37" s="23">
        <f>D38+D39+D40+D41</f>
        <v>18574.2</v>
      </c>
      <c r="E37" s="23">
        <f>E38+E39+E40+E41</f>
        <v>17544.900000000001</v>
      </c>
      <c r="F37" s="39">
        <f t="shared" si="1"/>
        <v>94.458442355525406</v>
      </c>
      <c r="G37" s="39">
        <f t="shared" si="2"/>
        <v>109.09936000572063</v>
      </c>
    </row>
    <row r="38" spans="1:7" ht="78.75">
      <c r="A38" s="86" t="s">
        <v>243</v>
      </c>
      <c r="B38" s="87" t="s">
        <v>244</v>
      </c>
      <c r="C38" s="81">
        <v>5867.6</v>
      </c>
      <c r="D38" s="82">
        <v>7500</v>
      </c>
      <c r="E38" s="4">
        <v>5017.2</v>
      </c>
      <c r="F38" s="40">
        <f t="shared" si="1"/>
        <v>66.896000000000001</v>
      </c>
      <c r="G38" s="40">
        <f t="shared" si="2"/>
        <v>-14.493148817233632</v>
      </c>
    </row>
    <row r="39" spans="1:7" ht="67.5">
      <c r="A39" s="86" t="s">
        <v>245</v>
      </c>
      <c r="B39" s="87" t="s">
        <v>246</v>
      </c>
      <c r="C39" s="81">
        <v>3.4</v>
      </c>
      <c r="D39" s="82">
        <v>24.2</v>
      </c>
      <c r="E39" s="4">
        <v>24.2</v>
      </c>
      <c r="F39" s="40">
        <f t="shared" si="1"/>
        <v>100</v>
      </c>
      <c r="G39" s="40">
        <f t="shared" si="2"/>
        <v>611.76470588235293</v>
      </c>
    </row>
    <row r="40" spans="1:7" ht="56.25">
      <c r="A40" s="86" t="s">
        <v>247</v>
      </c>
      <c r="B40" s="87" t="s">
        <v>248</v>
      </c>
      <c r="C40" s="81">
        <v>184.8</v>
      </c>
      <c r="D40" s="82">
        <v>180</v>
      </c>
      <c r="E40" s="4">
        <v>210.8</v>
      </c>
      <c r="F40" s="40">
        <f t="shared" si="1"/>
        <v>117.11111111111111</v>
      </c>
      <c r="G40" s="40">
        <f t="shared" si="2"/>
        <v>14.069264069264065</v>
      </c>
    </row>
    <row r="41" spans="1:7" ht="33.75">
      <c r="A41" s="86" t="s">
        <v>249</v>
      </c>
      <c r="B41" s="87" t="s">
        <v>250</v>
      </c>
      <c r="C41" s="81">
        <v>2334.9</v>
      </c>
      <c r="D41" s="82">
        <v>10870</v>
      </c>
      <c r="E41" s="4">
        <v>12292.7</v>
      </c>
      <c r="F41" s="40">
        <f t="shared" si="1"/>
        <v>113.08831646734131</v>
      </c>
      <c r="G41" s="40">
        <f t="shared" si="2"/>
        <v>426.47650862991986</v>
      </c>
    </row>
    <row r="42" spans="1:7" ht="73.5">
      <c r="A42" s="13" t="s">
        <v>251</v>
      </c>
      <c r="B42" s="79" t="s">
        <v>252</v>
      </c>
      <c r="C42" s="93">
        <f>C43</f>
        <v>57.7</v>
      </c>
      <c r="D42" s="94">
        <f>D43</f>
        <v>90</v>
      </c>
      <c r="E42" s="23">
        <f>E43</f>
        <v>6.5</v>
      </c>
      <c r="F42" s="39">
        <f t="shared" si="1"/>
        <v>7.2222222222222214</v>
      </c>
      <c r="G42" s="39">
        <f t="shared" si="2"/>
        <v>-88.734835355285966</v>
      </c>
    </row>
    <row r="43" spans="1:7" ht="67.5">
      <c r="A43" s="86" t="s">
        <v>253</v>
      </c>
      <c r="B43" s="87" t="s">
        <v>254</v>
      </c>
      <c r="C43" s="81">
        <v>57.7</v>
      </c>
      <c r="D43" s="82">
        <v>90</v>
      </c>
      <c r="E43" s="4">
        <v>6.5</v>
      </c>
      <c r="F43" s="40">
        <f t="shared" si="1"/>
        <v>7.2222222222222214</v>
      </c>
      <c r="G43" s="40">
        <f t="shared" si="2"/>
        <v>-88.734835355285966</v>
      </c>
    </row>
    <row r="44" spans="1:7" ht="21">
      <c r="A44" s="11" t="s">
        <v>255</v>
      </c>
      <c r="B44" s="78" t="s">
        <v>256</v>
      </c>
      <c r="C44" s="84">
        <f>C45</f>
        <v>306.10000000000002</v>
      </c>
      <c r="D44" s="38">
        <f>D45</f>
        <v>338.40000000000003</v>
      </c>
      <c r="E44" s="38">
        <f>E45</f>
        <v>265.3</v>
      </c>
      <c r="F44" s="39">
        <f t="shared" si="1"/>
        <v>78.398345153664295</v>
      </c>
      <c r="G44" s="39">
        <f t="shared" si="2"/>
        <v>-13.328977458346955</v>
      </c>
    </row>
    <row r="45" spans="1:7" ht="21">
      <c r="A45" s="13" t="s">
        <v>257</v>
      </c>
      <c r="B45" s="79" t="s">
        <v>258</v>
      </c>
      <c r="C45" s="23">
        <f t="shared" ref="C45:D45" si="8">C46+C47+C48+C49</f>
        <v>306.10000000000002</v>
      </c>
      <c r="D45" s="23">
        <f t="shared" si="8"/>
        <v>338.40000000000003</v>
      </c>
      <c r="E45" s="23">
        <f>E46+E47+E48+E49</f>
        <v>265.3</v>
      </c>
      <c r="F45" s="39">
        <f t="shared" si="1"/>
        <v>78.398345153664295</v>
      </c>
      <c r="G45" s="39">
        <f t="shared" si="2"/>
        <v>-13.328977458346955</v>
      </c>
    </row>
    <row r="46" spans="1:7" ht="22.5">
      <c r="A46" s="17" t="s">
        <v>259</v>
      </c>
      <c r="B46" s="80" t="s">
        <v>260</v>
      </c>
      <c r="C46" s="81">
        <v>193.7</v>
      </c>
      <c r="D46" s="82">
        <v>174.8</v>
      </c>
      <c r="E46" s="4">
        <v>132.19999999999999</v>
      </c>
      <c r="F46" s="40">
        <f t="shared" si="1"/>
        <v>75.629290617848952</v>
      </c>
      <c r="G46" s="40">
        <f t="shared" si="2"/>
        <v>-31.750129065565318</v>
      </c>
    </row>
    <row r="47" spans="1:7" ht="22.5">
      <c r="A47" s="17" t="s">
        <v>261</v>
      </c>
      <c r="B47" s="80" t="s">
        <v>262</v>
      </c>
      <c r="C47" s="81">
        <v>45.8</v>
      </c>
      <c r="D47" s="82">
        <v>79.400000000000006</v>
      </c>
      <c r="E47" s="4">
        <v>52.9</v>
      </c>
      <c r="F47" s="40">
        <f t="shared" si="1"/>
        <v>66.624685138539036</v>
      </c>
      <c r="G47" s="40">
        <f t="shared" si="2"/>
        <v>15.502183406113545</v>
      </c>
    </row>
    <row r="48" spans="1:7">
      <c r="A48" s="95" t="s">
        <v>263</v>
      </c>
      <c r="B48" s="96" t="s">
        <v>264</v>
      </c>
      <c r="C48" s="81">
        <v>66.5</v>
      </c>
      <c r="D48" s="82">
        <v>84.1</v>
      </c>
      <c r="E48" s="4">
        <v>80</v>
      </c>
      <c r="F48" s="40">
        <f t="shared" si="1"/>
        <v>95.124851367419751</v>
      </c>
      <c r="G48" s="40">
        <f t="shared" si="2"/>
        <v>20.300751879699249</v>
      </c>
    </row>
    <row r="49" spans="1:7">
      <c r="A49" s="95" t="s">
        <v>265</v>
      </c>
      <c r="B49" s="96" t="s">
        <v>266</v>
      </c>
      <c r="C49" s="81">
        <v>0.1</v>
      </c>
      <c r="D49" s="82">
        <v>0.1</v>
      </c>
      <c r="E49" s="4">
        <v>0.2</v>
      </c>
      <c r="F49" s="40">
        <f t="shared" si="1"/>
        <v>200</v>
      </c>
      <c r="G49" s="40">
        <f t="shared" si="2"/>
        <v>100</v>
      </c>
    </row>
    <row r="50" spans="1:7" ht="21">
      <c r="A50" s="11" t="s">
        <v>267</v>
      </c>
      <c r="B50" s="78" t="s">
        <v>268</v>
      </c>
      <c r="C50" s="38">
        <f t="shared" ref="C50:D50" si="9">C51</f>
        <v>708.09999999999991</v>
      </c>
      <c r="D50" s="38">
        <f t="shared" si="9"/>
        <v>471</v>
      </c>
      <c r="E50" s="38">
        <f>E51</f>
        <v>527.70000000000005</v>
      </c>
      <c r="F50" s="39">
        <f t="shared" si="1"/>
        <v>112.03821656050957</v>
      </c>
      <c r="G50" s="39">
        <f t="shared" si="2"/>
        <v>-25.476627594972442</v>
      </c>
    </row>
    <row r="51" spans="1:7">
      <c r="A51" s="13" t="s">
        <v>269</v>
      </c>
      <c r="B51" s="79" t="s">
        <v>270</v>
      </c>
      <c r="C51" s="23">
        <f t="shared" ref="C51:D51" si="10">C52+C53</f>
        <v>708.09999999999991</v>
      </c>
      <c r="D51" s="23">
        <f t="shared" si="10"/>
        <v>471</v>
      </c>
      <c r="E51" s="23">
        <f>E52+E53</f>
        <v>527.70000000000005</v>
      </c>
      <c r="F51" s="39">
        <f t="shared" si="1"/>
        <v>112.03821656050957</v>
      </c>
      <c r="G51" s="39">
        <f t="shared" si="2"/>
        <v>-25.476627594972442</v>
      </c>
    </row>
    <row r="52" spans="1:7" ht="33.75">
      <c r="A52" s="97" t="s">
        <v>271</v>
      </c>
      <c r="B52" s="98" t="s">
        <v>272</v>
      </c>
      <c r="C52" s="99">
        <v>23.8</v>
      </c>
      <c r="D52" s="94"/>
      <c r="E52" s="23"/>
      <c r="F52" s="40"/>
      <c r="G52" s="40">
        <f t="shared" si="2"/>
        <v>-100</v>
      </c>
    </row>
    <row r="53" spans="1:7" ht="22.5">
      <c r="A53" s="86" t="s">
        <v>273</v>
      </c>
      <c r="B53" s="87" t="s">
        <v>274</v>
      </c>
      <c r="C53" s="81">
        <v>684.3</v>
      </c>
      <c r="D53" s="82">
        <v>471</v>
      </c>
      <c r="E53" s="4">
        <v>527.70000000000005</v>
      </c>
      <c r="F53" s="40">
        <f t="shared" si="1"/>
        <v>112.03821656050957</v>
      </c>
      <c r="G53" s="40">
        <f t="shared" si="2"/>
        <v>-22.884699693117042</v>
      </c>
    </row>
    <row r="54" spans="1:7" ht="21">
      <c r="A54" s="11" t="s">
        <v>275</v>
      </c>
      <c r="B54" s="78" t="s">
        <v>276</v>
      </c>
      <c r="C54" s="38">
        <f t="shared" ref="C54:D54" si="11">C55+C57+C59</f>
        <v>4013</v>
      </c>
      <c r="D54" s="38">
        <f t="shared" si="11"/>
        <v>5241.3999999999996</v>
      </c>
      <c r="E54" s="38">
        <f>E55+E57+E59</f>
        <v>5594.2549999999992</v>
      </c>
      <c r="F54" s="39">
        <f t="shared" si="1"/>
        <v>106.73207539970235</v>
      </c>
      <c r="G54" s="39">
        <f t="shared" si="2"/>
        <v>39.4033142287565</v>
      </c>
    </row>
    <row r="55" spans="1:7" ht="63">
      <c r="A55" s="13" t="s">
        <v>277</v>
      </c>
      <c r="B55" s="79" t="s">
        <v>278</v>
      </c>
      <c r="C55" s="23"/>
      <c r="D55" s="94">
        <f>D56</f>
        <v>957</v>
      </c>
      <c r="E55" s="23">
        <f>E56</f>
        <v>965.05499999999995</v>
      </c>
      <c r="F55" s="40">
        <f t="shared" si="1"/>
        <v>100.84169278996865</v>
      </c>
      <c r="G55" s="40"/>
    </row>
    <row r="56" spans="1:7" ht="78.75">
      <c r="A56" s="86" t="s">
        <v>279</v>
      </c>
      <c r="B56" s="87" t="s">
        <v>280</v>
      </c>
      <c r="C56" s="83"/>
      <c r="D56" s="82">
        <v>957</v>
      </c>
      <c r="E56" s="4">
        <v>965.05499999999995</v>
      </c>
      <c r="F56" s="40">
        <f t="shared" si="1"/>
        <v>100.84169278996865</v>
      </c>
      <c r="G56" s="40"/>
    </row>
    <row r="57" spans="1:7" ht="31.5">
      <c r="A57" s="13" t="s">
        <v>281</v>
      </c>
      <c r="B57" s="79" t="s">
        <v>282</v>
      </c>
      <c r="C57" s="23">
        <f t="shared" ref="C57:D57" si="12">C58</f>
        <v>3445.2</v>
      </c>
      <c r="D57" s="23">
        <f t="shared" si="12"/>
        <v>2056.1</v>
      </c>
      <c r="E57" s="23">
        <f>E58</f>
        <v>2293.1</v>
      </c>
      <c r="F57" s="39">
        <f t="shared" si="1"/>
        <v>111.52667671805847</v>
      </c>
      <c r="G57" s="39">
        <f t="shared" si="2"/>
        <v>-33.440729130384298</v>
      </c>
    </row>
    <row r="58" spans="1:7" ht="56.25">
      <c r="A58" s="86" t="s">
        <v>283</v>
      </c>
      <c r="B58" s="87" t="s">
        <v>284</v>
      </c>
      <c r="C58" s="81">
        <v>3445.2</v>
      </c>
      <c r="D58" s="82">
        <v>2056.1</v>
      </c>
      <c r="E58" s="4">
        <v>2293.1</v>
      </c>
      <c r="F58" s="40">
        <f t="shared" si="1"/>
        <v>111.52667671805847</v>
      </c>
      <c r="G58" s="40">
        <f t="shared" si="2"/>
        <v>-33.440729130384298</v>
      </c>
    </row>
    <row r="59" spans="1:7" ht="63">
      <c r="A59" s="13" t="s">
        <v>285</v>
      </c>
      <c r="B59" s="79" t="s">
        <v>286</v>
      </c>
      <c r="C59" s="23">
        <f t="shared" ref="C59:D59" si="13">C60+C61</f>
        <v>567.79999999999995</v>
      </c>
      <c r="D59" s="23">
        <f t="shared" si="13"/>
        <v>2228.3000000000002</v>
      </c>
      <c r="E59" s="23">
        <f>E60+E61</f>
        <v>2336.1</v>
      </c>
      <c r="F59" s="39">
        <f t="shared" si="1"/>
        <v>104.83776870259838</v>
      </c>
      <c r="G59" s="39">
        <f t="shared" si="2"/>
        <v>311.43008101444173</v>
      </c>
    </row>
    <row r="60" spans="1:7" ht="78.75">
      <c r="A60" s="86" t="s">
        <v>287</v>
      </c>
      <c r="B60" s="87" t="s">
        <v>288</v>
      </c>
      <c r="C60" s="81">
        <v>477</v>
      </c>
      <c r="D60" s="82">
        <v>2000</v>
      </c>
      <c r="E60" s="4">
        <v>2021.6</v>
      </c>
      <c r="F60" s="40">
        <f t="shared" si="1"/>
        <v>101.08</v>
      </c>
      <c r="G60" s="40">
        <f t="shared" si="2"/>
        <v>323.81551362683439</v>
      </c>
    </row>
    <row r="61" spans="1:7" ht="56.25">
      <c r="A61" s="86" t="s">
        <v>289</v>
      </c>
      <c r="B61" s="87" t="s">
        <v>290</v>
      </c>
      <c r="C61" s="83">
        <v>90.8</v>
      </c>
      <c r="D61" s="82">
        <v>228.3</v>
      </c>
      <c r="E61" s="4">
        <v>314.5</v>
      </c>
      <c r="F61" s="40">
        <f t="shared" si="1"/>
        <v>137.75733683749451</v>
      </c>
      <c r="G61" s="40">
        <f t="shared" si="2"/>
        <v>246.36563876651985</v>
      </c>
    </row>
    <row r="62" spans="1:7">
      <c r="A62" s="11" t="s">
        <v>291</v>
      </c>
      <c r="B62" s="78" t="s">
        <v>292</v>
      </c>
      <c r="C62" s="84">
        <f>C63+C75+C77+C81</f>
        <v>1960.8999999999996</v>
      </c>
      <c r="D62" s="37">
        <f>D63+D77+D81</f>
        <v>1654.3000000000002</v>
      </c>
      <c r="E62" s="100">
        <f>E63+E77+E81+E75</f>
        <v>2132.0673999999999</v>
      </c>
      <c r="F62" s="39">
        <f t="shared" si="1"/>
        <v>128.88033609381611</v>
      </c>
      <c r="G62" s="39">
        <f t="shared" si="2"/>
        <v>8.7290223876791373</v>
      </c>
    </row>
    <row r="63" spans="1:7" ht="31.5">
      <c r="A63" s="13" t="s">
        <v>293</v>
      </c>
      <c r="B63" s="79" t="s">
        <v>294</v>
      </c>
      <c r="C63" s="94">
        <f>C64+C65+C66+C67+C68+C69+C70+C71+C72+C73+C74</f>
        <v>229.2</v>
      </c>
      <c r="D63" s="94">
        <f>D64+D65+D66+D67+D68+D69+D70+D71+D72+D73+D74</f>
        <v>1133.3000000000002</v>
      </c>
      <c r="E63" s="94">
        <f>E64+E65+E66+E67+E68+E69+E70+E71+E72+E73+E74</f>
        <v>1593.1</v>
      </c>
      <c r="F63" s="39">
        <f t="shared" si="1"/>
        <v>140.57178152298596</v>
      </c>
      <c r="G63" s="39">
        <f t="shared" si="2"/>
        <v>595.06980802792327</v>
      </c>
    </row>
    <row r="64" spans="1:7" ht="67.5">
      <c r="A64" s="86" t="s">
        <v>295</v>
      </c>
      <c r="B64" s="87" t="s">
        <v>296</v>
      </c>
      <c r="C64" s="81">
        <v>4.5999999999999996</v>
      </c>
      <c r="D64" s="82">
        <v>31.6</v>
      </c>
      <c r="E64" s="4">
        <v>60.5</v>
      </c>
      <c r="F64" s="40">
        <f t="shared" si="1"/>
        <v>191.45569620253164</v>
      </c>
      <c r="G64" s="40">
        <f t="shared" si="2"/>
        <v>1215.217391304348</v>
      </c>
    </row>
    <row r="65" spans="1:7" ht="90">
      <c r="A65" s="86" t="s">
        <v>297</v>
      </c>
      <c r="B65" s="87" t="s">
        <v>298</v>
      </c>
      <c r="C65" s="81">
        <v>82.5</v>
      </c>
      <c r="D65" s="82">
        <v>245</v>
      </c>
      <c r="E65" s="4">
        <v>338.4</v>
      </c>
      <c r="F65" s="40">
        <f t="shared" si="1"/>
        <v>138.12244897959184</v>
      </c>
      <c r="G65" s="40">
        <f t="shared" si="2"/>
        <v>310.18181818181819</v>
      </c>
    </row>
    <row r="66" spans="1:7" ht="67.5">
      <c r="A66" s="86" t="s">
        <v>299</v>
      </c>
      <c r="B66" s="87" t="s">
        <v>300</v>
      </c>
      <c r="C66" s="81">
        <v>3</v>
      </c>
      <c r="D66" s="82">
        <v>37.200000000000003</v>
      </c>
      <c r="E66" s="4">
        <v>52.9</v>
      </c>
      <c r="F66" s="40">
        <f t="shared" si="1"/>
        <v>142.2043010752688</v>
      </c>
      <c r="G66" s="40">
        <f t="shared" si="2"/>
        <v>1663.3333333333333</v>
      </c>
    </row>
    <row r="67" spans="1:7" ht="78.75">
      <c r="A67" s="86" t="s">
        <v>301</v>
      </c>
      <c r="B67" s="87" t="s">
        <v>302</v>
      </c>
      <c r="C67" s="81">
        <v>13.4</v>
      </c>
      <c r="D67" s="82">
        <v>514.1</v>
      </c>
      <c r="E67" s="4">
        <v>512</v>
      </c>
      <c r="F67" s="40"/>
      <c r="G67" s="40">
        <f t="shared" si="2"/>
        <v>3720.8955223880598</v>
      </c>
    </row>
    <row r="68" spans="1:7" ht="67.5">
      <c r="A68" s="86" t="s">
        <v>303</v>
      </c>
      <c r="B68" s="87" t="s">
        <v>304</v>
      </c>
      <c r="C68" s="83"/>
      <c r="D68" s="82">
        <v>9</v>
      </c>
      <c r="E68" s="4">
        <v>6</v>
      </c>
      <c r="F68" s="40"/>
      <c r="G68" s="40"/>
    </row>
    <row r="69" spans="1:7" ht="67.5">
      <c r="A69" s="86" t="s">
        <v>305</v>
      </c>
      <c r="B69" s="87" t="s">
        <v>306</v>
      </c>
      <c r="C69" s="83"/>
      <c r="D69" s="82"/>
      <c r="E69" s="4">
        <v>21</v>
      </c>
      <c r="F69" s="40"/>
      <c r="G69" s="40"/>
    </row>
    <row r="70" spans="1:7" ht="90">
      <c r="A70" s="86" t="s">
        <v>307</v>
      </c>
      <c r="B70" s="87" t="s">
        <v>308</v>
      </c>
      <c r="C70" s="83">
        <v>14.3</v>
      </c>
      <c r="D70" s="82">
        <v>63.4</v>
      </c>
      <c r="E70" s="4">
        <v>138.5</v>
      </c>
      <c r="F70" s="40">
        <f t="shared" ref="F70:F71" si="14">E70/D70*100</f>
        <v>218.45425867507888</v>
      </c>
      <c r="G70" s="40">
        <f t="shared" ref="G70:G71" si="15">E70*100/C70-100</f>
        <v>868.53146853146848</v>
      </c>
    </row>
    <row r="71" spans="1:7" ht="101.25">
      <c r="A71" s="86" t="s">
        <v>309</v>
      </c>
      <c r="B71" s="87" t="s">
        <v>310</v>
      </c>
      <c r="C71" s="81">
        <v>1.3</v>
      </c>
      <c r="D71" s="82">
        <v>27</v>
      </c>
      <c r="E71" s="4">
        <v>59</v>
      </c>
      <c r="F71" s="40">
        <f t="shared" si="14"/>
        <v>218.5185185185185</v>
      </c>
      <c r="G71" s="40">
        <f t="shared" si="15"/>
        <v>4438.4615384615381</v>
      </c>
    </row>
    <row r="72" spans="1:7" ht="78.75">
      <c r="A72" s="86" t="s">
        <v>311</v>
      </c>
      <c r="B72" s="87" t="s">
        <v>312</v>
      </c>
      <c r="C72" s="81"/>
      <c r="D72" s="82"/>
      <c r="E72" s="4">
        <v>4.8</v>
      </c>
      <c r="F72" s="40"/>
      <c r="G72" s="40"/>
    </row>
    <row r="73" spans="1:7" ht="67.5">
      <c r="A73" s="86" t="s">
        <v>313</v>
      </c>
      <c r="B73" s="87" t="s">
        <v>314</v>
      </c>
      <c r="C73" s="81">
        <v>81.099999999999994</v>
      </c>
      <c r="D73" s="82">
        <v>45</v>
      </c>
      <c r="E73" s="4">
        <v>103.8</v>
      </c>
      <c r="F73" s="40">
        <f t="shared" si="1"/>
        <v>230.66666666666666</v>
      </c>
      <c r="G73" s="40">
        <f t="shared" ref="G73:G87" si="16">E73*100/C73-100</f>
        <v>27.990135635018504</v>
      </c>
    </row>
    <row r="74" spans="1:7" ht="78.75">
      <c r="A74" s="86" t="s">
        <v>315</v>
      </c>
      <c r="B74" s="87" t="s">
        <v>316</v>
      </c>
      <c r="C74" s="81">
        <v>29</v>
      </c>
      <c r="D74" s="82">
        <v>161</v>
      </c>
      <c r="E74" s="4">
        <v>296.2</v>
      </c>
      <c r="F74" s="40">
        <f t="shared" ref="F74:F77" si="17">E74/D74*100</f>
        <v>183.9751552795031</v>
      </c>
      <c r="G74" s="40">
        <f t="shared" si="16"/>
        <v>921.37931034482756</v>
      </c>
    </row>
    <row r="75" spans="1:7" ht="94.5">
      <c r="A75" s="13" t="s">
        <v>317</v>
      </c>
      <c r="B75" s="79" t="s">
        <v>318</v>
      </c>
      <c r="C75" s="23">
        <f>C76</f>
        <v>0.1</v>
      </c>
      <c r="D75" s="23"/>
      <c r="E75" s="23">
        <f>E76</f>
        <v>4.8673999999999999</v>
      </c>
      <c r="F75" s="40"/>
      <c r="G75" s="39">
        <f t="shared" si="16"/>
        <v>4767.3999999999996</v>
      </c>
    </row>
    <row r="76" spans="1:7" ht="67.5">
      <c r="A76" s="86" t="s">
        <v>319</v>
      </c>
      <c r="B76" s="87" t="s">
        <v>320</v>
      </c>
      <c r="C76" s="83">
        <v>0.1</v>
      </c>
      <c r="D76" s="82"/>
      <c r="E76" s="4">
        <v>4.8673999999999999</v>
      </c>
      <c r="F76" s="40"/>
      <c r="G76" s="40"/>
    </row>
    <row r="77" spans="1:7" ht="21">
      <c r="A77" s="13" t="s">
        <v>321</v>
      </c>
      <c r="B77" s="79" t="s">
        <v>322</v>
      </c>
      <c r="C77" s="93">
        <f>C78+C79+C80</f>
        <v>1693.9999999999998</v>
      </c>
      <c r="D77" s="94">
        <f>D78+D79+D80</f>
        <v>445</v>
      </c>
      <c r="E77" s="94">
        <f>E78+E79+E80</f>
        <v>450.7</v>
      </c>
      <c r="F77" s="39">
        <f t="shared" si="17"/>
        <v>101.28089887640451</v>
      </c>
      <c r="G77" s="39">
        <f t="shared" si="16"/>
        <v>-73.394332939787489</v>
      </c>
    </row>
    <row r="78" spans="1:7" ht="45">
      <c r="A78" s="88" t="s">
        <v>323</v>
      </c>
      <c r="B78" s="101" t="s">
        <v>324</v>
      </c>
      <c r="C78" s="81">
        <v>315.89999999999998</v>
      </c>
      <c r="D78" s="82"/>
      <c r="E78" s="4">
        <v>48.5</v>
      </c>
      <c r="F78" s="40"/>
      <c r="G78" s="40">
        <f t="shared" si="16"/>
        <v>-84.647040202595761</v>
      </c>
    </row>
    <row r="79" spans="1:7" ht="56.25">
      <c r="A79" s="86" t="s">
        <v>325</v>
      </c>
      <c r="B79" s="87" t="s">
        <v>326</v>
      </c>
      <c r="C79" s="102">
        <v>1276.8</v>
      </c>
      <c r="D79" s="82">
        <v>435</v>
      </c>
      <c r="E79" s="4">
        <v>393</v>
      </c>
      <c r="F79" s="40">
        <f t="shared" ref="F79:F87" si="18">E79/D79*100</f>
        <v>90.344827586206904</v>
      </c>
      <c r="G79" s="40">
        <f t="shared" si="16"/>
        <v>-69.219924812030072</v>
      </c>
    </row>
    <row r="80" spans="1:7" ht="57.75" customHeight="1">
      <c r="A80" s="86" t="s">
        <v>327</v>
      </c>
      <c r="B80" s="87" t="s">
        <v>328</v>
      </c>
      <c r="C80" s="102">
        <v>101.3</v>
      </c>
      <c r="D80" s="82">
        <v>10</v>
      </c>
      <c r="E80" s="4">
        <v>9.1999999999999993</v>
      </c>
      <c r="F80" s="40">
        <f t="shared" si="18"/>
        <v>92</v>
      </c>
      <c r="G80" s="40">
        <f t="shared" si="16"/>
        <v>-90.918065153010858</v>
      </c>
    </row>
    <row r="81" spans="1:7" ht="21">
      <c r="A81" s="13" t="s">
        <v>329</v>
      </c>
      <c r="B81" s="79" t="s">
        <v>330</v>
      </c>
      <c r="C81" s="93">
        <f>C82</f>
        <v>37.6</v>
      </c>
      <c r="D81" s="94">
        <f>D82</f>
        <v>76</v>
      </c>
      <c r="E81" s="23">
        <f>E82</f>
        <v>83.4</v>
      </c>
      <c r="F81" s="39">
        <f t="shared" si="18"/>
        <v>109.73684210526315</v>
      </c>
      <c r="G81" s="39">
        <f t="shared" si="16"/>
        <v>121.80851063829786</v>
      </c>
    </row>
    <row r="82" spans="1:7" ht="90">
      <c r="A82" s="17" t="s">
        <v>331</v>
      </c>
      <c r="B82" s="80" t="s">
        <v>332</v>
      </c>
      <c r="C82" s="81">
        <v>37.6</v>
      </c>
      <c r="D82" s="82">
        <v>76</v>
      </c>
      <c r="E82" s="4">
        <v>83.4</v>
      </c>
      <c r="F82" s="40">
        <f t="shared" si="18"/>
        <v>109.73684210526315</v>
      </c>
      <c r="G82" s="40">
        <f t="shared" si="16"/>
        <v>121.80851063829786</v>
      </c>
    </row>
    <row r="83" spans="1:7">
      <c r="A83" s="11" t="s">
        <v>333</v>
      </c>
      <c r="B83" s="78" t="s">
        <v>334</v>
      </c>
      <c r="C83" s="84">
        <f>C84+C86</f>
        <v>-46.1</v>
      </c>
      <c r="D83" s="37">
        <f>D84+D86</f>
        <v>660</v>
      </c>
      <c r="E83" s="38">
        <f>E84+E86</f>
        <v>679.7</v>
      </c>
      <c r="F83" s="39">
        <f t="shared" si="18"/>
        <v>102.9848484848485</v>
      </c>
      <c r="G83" s="39">
        <f t="shared" si="16"/>
        <v>-1574.4034707158351</v>
      </c>
    </row>
    <row r="84" spans="1:7">
      <c r="A84" s="13" t="s">
        <v>335</v>
      </c>
      <c r="B84" s="79" t="s">
        <v>336</v>
      </c>
      <c r="C84" s="93">
        <f>C85</f>
        <v>-57.2</v>
      </c>
      <c r="D84" s="94"/>
      <c r="E84" s="23">
        <f>E85</f>
        <v>14.7</v>
      </c>
      <c r="F84" s="40"/>
      <c r="G84" s="40">
        <f t="shared" si="16"/>
        <v>-125.69930069930069</v>
      </c>
    </row>
    <row r="85" spans="1:7" ht="22.5">
      <c r="A85" s="17" t="s">
        <v>337</v>
      </c>
      <c r="B85" s="80" t="s">
        <v>338</v>
      </c>
      <c r="C85" s="81">
        <v>-57.2</v>
      </c>
      <c r="D85" s="82"/>
      <c r="E85" s="4">
        <v>14.7</v>
      </c>
      <c r="F85" s="40"/>
      <c r="G85" s="40">
        <f t="shared" si="16"/>
        <v>-125.69930069930069</v>
      </c>
    </row>
    <row r="86" spans="1:7">
      <c r="A86" s="13" t="s">
        <v>339</v>
      </c>
      <c r="B86" s="79" t="s">
        <v>340</v>
      </c>
      <c r="C86" s="94">
        <f>C87</f>
        <v>11.1</v>
      </c>
      <c r="D86" s="94">
        <f>D87</f>
        <v>660</v>
      </c>
      <c r="E86" s="23">
        <f>E87</f>
        <v>665</v>
      </c>
      <c r="F86" s="39">
        <f t="shared" si="18"/>
        <v>100.75757575757575</v>
      </c>
      <c r="G86" s="39">
        <f t="shared" si="16"/>
        <v>5890.9909909909911</v>
      </c>
    </row>
    <row r="87" spans="1:7" ht="22.5">
      <c r="A87" s="17" t="s">
        <v>341</v>
      </c>
      <c r="B87" s="80" t="s">
        <v>342</v>
      </c>
      <c r="C87" s="103">
        <v>11.1</v>
      </c>
      <c r="D87" s="82">
        <v>660</v>
      </c>
      <c r="E87" s="4">
        <v>665</v>
      </c>
      <c r="F87" s="40">
        <f t="shared" si="18"/>
        <v>100.75757575757575</v>
      </c>
      <c r="G87" s="40">
        <f t="shared" si="16"/>
        <v>5890.9909909909911</v>
      </c>
    </row>
    <row r="88" spans="1:7">
      <c r="A88" s="9" t="s">
        <v>1</v>
      </c>
      <c r="B88" s="10" t="s">
        <v>2</v>
      </c>
      <c r="C88" s="21">
        <f>C89+C119+C123+C126</f>
        <v>780226.47539999988</v>
      </c>
      <c r="D88" s="22">
        <v>1132840.5275999999</v>
      </c>
      <c r="E88" s="23">
        <f>E89+E119+E123+E126</f>
        <v>783308.37179999996</v>
      </c>
      <c r="F88" s="39">
        <f>E88*100/D88</f>
        <v>69.145511015525926</v>
      </c>
      <c r="G88" s="39">
        <f>E88*100/C88-100</f>
        <v>0.39500023354374036</v>
      </c>
    </row>
    <row r="89" spans="1:7" ht="31.5" outlineLevel="1">
      <c r="A89" s="11" t="s">
        <v>3</v>
      </c>
      <c r="B89" s="12" t="s">
        <v>4</v>
      </c>
      <c r="C89" s="24">
        <f>C90+C95+C107+C116</f>
        <v>774374.02949999995</v>
      </c>
      <c r="D89" s="25">
        <v>1126941.6276</v>
      </c>
      <c r="E89" s="26">
        <v>777840.81570000004</v>
      </c>
      <c r="F89" s="39">
        <f t="shared" ref="F89:F129" si="19">E89*100/D89</f>
        <v>69.022280892803195</v>
      </c>
      <c r="G89" s="39">
        <f t="shared" ref="G89:G129" si="20">E89*100/C89-100</f>
        <v>0.44768885163136929</v>
      </c>
    </row>
    <row r="90" spans="1:7" ht="21" outlineLevel="2">
      <c r="A90" s="13" t="s">
        <v>5</v>
      </c>
      <c r="B90" s="14" t="s">
        <v>6</v>
      </c>
      <c r="C90" s="27">
        <f>C91+C92+C93+C94</f>
        <v>79844.149999999994</v>
      </c>
      <c r="D90" s="28">
        <v>103671.65</v>
      </c>
      <c r="E90" s="29">
        <v>79887.675000000003</v>
      </c>
      <c r="F90" s="39">
        <f t="shared" si="19"/>
        <v>77.05836166396503</v>
      </c>
      <c r="G90" s="39">
        <f t="shared" si="20"/>
        <v>5.4512447060943714E-2</v>
      </c>
    </row>
    <row r="91" spans="1:7" ht="33.75" outlineLevel="4">
      <c r="A91" s="15" t="s">
        <v>7</v>
      </c>
      <c r="B91" s="16" t="s">
        <v>8</v>
      </c>
      <c r="C91" s="4">
        <v>47673</v>
      </c>
      <c r="D91" s="30">
        <v>49843.4</v>
      </c>
      <c r="E91" s="31">
        <v>37382.550000000003</v>
      </c>
      <c r="F91" s="40">
        <f t="shared" si="19"/>
        <v>75.000000000000014</v>
      </c>
      <c r="G91" s="40">
        <f t="shared" si="20"/>
        <v>-21.585488641369324</v>
      </c>
    </row>
    <row r="92" spans="1:7" ht="33.75" outlineLevel="4">
      <c r="A92" s="15" t="s">
        <v>9</v>
      </c>
      <c r="B92" s="16" t="s">
        <v>10</v>
      </c>
      <c r="C92" s="4">
        <v>10156.950000000001</v>
      </c>
      <c r="D92" s="30">
        <v>45292.5</v>
      </c>
      <c r="E92" s="31">
        <v>33969.375</v>
      </c>
      <c r="F92" s="40">
        <f t="shared" si="19"/>
        <v>75</v>
      </c>
      <c r="G92" s="40">
        <f t="shared" si="20"/>
        <v>234.44464135394975</v>
      </c>
    </row>
    <row r="93" spans="1:7" ht="22.5" outlineLevel="4">
      <c r="A93" s="5" t="s">
        <v>83</v>
      </c>
      <c r="B93" s="6" t="s">
        <v>82</v>
      </c>
      <c r="C93" s="4">
        <v>13000</v>
      </c>
      <c r="D93" s="30"/>
      <c r="E93" s="31"/>
      <c r="F93" s="40"/>
      <c r="G93" s="40">
        <f t="shared" si="20"/>
        <v>-100</v>
      </c>
    </row>
    <row r="94" spans="1:7" outlineLevel="4">
      <c r="A94" s="15" t="s">
        <v>11</v>
      </c>
      <c r="B94" s="16" t="s">
        <v>12</v>
      </c>
      <c r="C94" s="4">
        <v>9014.2000000000007</v>
      </c>
      <c r="D94" s="30">
        <v>8535.75</v>
      </c>
      <c r="E94" s="31">
        <v>8535.75</v>
      </c>
      <c r="F94" s="40">
        <f t="shared" si="19"/>
        <v>100</v>
      </c>
      <c r="G94" s="40">
        <f t="shared" si="20"/>
        <v>-5.3077366821237746</v>
      </c>
    </row>
    <row r="95" spans="1:7" ht="21" outlineLevel="2">
      <c r="A95" s="13" t="s">
        <v>13</v>
      </c>
      <c r="B95" s="14" t="s">
        <v>14</v>
      </c>
      <c r="C95" s="27">
        <f>C96+C97+C98+C99+C100+C101+C102+C103+C104+C105+C106</f>
        <v>184774.2825</v>
      </c>
      <c r="D95" s="28">
        <v>283847.05869999999</v>
      </c>
      <c r="E95" s="29">
        <v>157337.36300000001</v>
      </c>
      <c r="F95" s="39">
        <f t="shared" si="19"/>
        <v>55.43033058739249</v>
      </c>
      <c r="G95" s="39">
        <f t="shared" si="20"/>
        <v>-14.848884340817278</v>
      </c>
    </row>
    <row r="96" spans="1:7" ht="33.75" outlineLevel="4">
      <c r="A96" s="15" t="s">
        <v>15</v>
      </c>
      <c r="B96" s="16" t="s">
        <v>16</v>
      </c>
      <c r="C96" s="4">
        <v>46330.506399999998</v>
      </c>
      <c r="D96" s="30">
        <v>0</v>
      </c>
      <c r="E96" s="31">
        <v>0</v>
      </c>
      <c r="F96" s="40"/>
      <c r="G96" s="40">
        <f t="shared" si="20"/>
        <v>-100</v>
      </c>
    </row>
    <row r="97" spans="1:7" ht="101.25" outlineLevel="3">
      <c r="A97" s="17" t="s">
        <v>17</v>
      </c>
      <c r="B97" s="18" t="s">
        <v>18</v>
      </c>
      <c r="C97" s="4">
        <v>7733.6743999999999</v>
      </c>
      <c r="D97" s="30">
        <v>67022.442500000005</v>
      </c>
      <c r="E97" s="31">
        <v>4638.4593000000004</v>
      </c>
      <c r="F97" s="40">
        <f t="shared" si="19"/>
        <v>6.9207553872719574</v>
      </c>
      <c r="G97" s="40">
        <f t="shared" si="20"/>
        <v>-40.022568056395023</v>
      </c>
    </row>
    <row r="98" spans="1:7" ht="67.5" outlineLevel="4">
      <c r="A98" s="15" t="s">
        <v>19</v>
      </c>
      <c r="B98" s="16" t="s">
        <v>20</v>
      </c>
      <c r="C98" s="4">
        <v>108.0864</v>
      </c>
      <c r="D98" s="30">
        <v>2215.6808999999998</v>
      </c>
      <c r="E98" s="31">
        <v>195.30359999999999</v>
      </c>
      <c r="F98" s="40">
        <f t="shared" si="19"/>
        <v>8.8146086379135191</v>
      </c>
      <c r="G98" s="40">
        <f t="shared" si="20"/>
        <v>80.692112976285642</v>
      </c>
    </row>
    <row r="99" spans="1:7" ht="45" outlineLevel="4">
      <c r="A99" s="5" t="s">
        <v>85</v>
      </c>
      <c r="B99" s="6" t="s">
        <v>84</v>
      </c>
      <c r="C99" s="4">
        <v>1639.8</v>
      </c>
      <c r="D99" s="30"/>
      <c r="E99" s="31"/>
      <c r="F99" s="40"/>
      <c r="G99" s="40">
        <f t="shared" si="20"/>
        <v>-100</v>
      </c>
    </row>
    <row r="100" spans="1:7" ht="33.75" outlineLevel="4">
      <c r="A100" s="5" t="s">
        <v>87</v>
      </c>
      <c r="B100" s="6" t="s">
        <v>86</v>
      </c>
      <c r="C100" s="4">
        <v>3121.7</v>
      </c>
      <c r="D100" s="30"/>
      <c r="E100" s="31"/>
      <c r="F100" s="40"/>
      <c r="G100" s="40">
        <f t="shared" si="20"/>
        <v>-100</v>
      </c>
    </row>
    <row r="101" spans="1:7" ht="56.25" outlineLevel="4">
      <c r="A101" s="15" t="s">
        <v>21</v>
      </c>
      <c r="B101" s="16" t="s">
        <v>22</v>
      </c>
      <c r="C101" s="32"/>
      <c r="D101" s="30">
        <v>14801.7</v>
      </c>
      <c r="E101" s="31">
        <v>9501.7000000000007</v>
      </c>
      <c r="F101" s="40">
        <f t="shared" si="19"/>
        <v>64.193302120702356</v>
      </c>
      <c r="G101" s="40"/>
    </row>
    <row r="102" spans="1:7" ht="45" outlineLevel="4">
      <c r="A102" s="15" t="s">
        <v>23</v>
      </c>
      <c r="B102" s="16" t="s">
        <v>24</v>
      </c>
      <c r="C102" s="4">
        <v>1398.7166999999999</v>
      </c>
      <c r="D102" s="30">
        <v>814.33360000000005</v>
      </c>
      <c r="E102" s="31">
        <v>814.33360000000005</v>
      </c>
      <c r="F102" s="40">
        <f t="shared" si="19"/>
        <v>100</v>
      </c>
      <c r="G102" s="40">
        <f t="shared" si="20"/>
        <v>-41.779947290255414</v>
      </c>
    </row>
    <row r="103" spans="1:7" ht="22.5" outlineLevel="3">
      <c r="A103" s="17" t="s">
        <v>25</v>
      </c>
      <c r="B103" s="18" t="s">
        <v>26</v>
      </c>
      <c r="C103" s="33"/>
      <c r="D103" s="30">
        <v>785.9923</v>
      </c>
      <c r="E103" s="31">
        <v>785.9923</v>
      </c>
      <c r="F103" s="40">
        <f t="shared" si="19"/>
        <v>100</v>
      </c>
      <c r="G103" s="40"/>
    </row>
    <row r="104" spans="1:7" ht="22.5" outlineLevel="4">
      <c r="A104" s="15" t="s">
        <v>27</v>
      </c>
      <c r="B104" s="16" t="s">
        <v>28</v>
      </c>
      <c r="C104" s="4">
        <v>168.04669999999999</v>
      </c>
      <c r="D104" s="30">
        <v>27327.609100000001</v>
      </c>
      <c r="E104" s="31">
        <v>11134.674999999999</v>
      </c>
      <c r="F104" s="40">
        <f t="shared" si="19"/>
        <v>40.745148831918847</v>
      </c>
      <c r="G104" s="40">
        <f t="shared" si="20"/>
        <v>6525.9408842899029</v>
      </c>
    </row>
    <row r="105" spans="1:7" ht="45" outlineLevel="4">
      <c r="A105" s="5" t="s">
        <v>89</v>
      </c>
      <c r="B105" s="6" t="s">
        <v>88</v>
      </c>
      <c r="C105" s="4">
        <v>19447.958900000001</v>
      </c>
      <c r="D105" s="30"/>
      <c r="E105" s="31"/>
      <c r="F105" s="40"/>
      <c r="G105" s="40">
        <f t="shared" si="20"/>
        <v>-100</v>
      </c>
    </row>
    <row r="106" spans="1:7" outlineLevel="4">
      <c r="A106" s="15" t="s">
        <v>29</v>
      </c>
      <c r="B106" s="16" t="s">
        <v>30</v>
      </c>
      <c r="C106" s="4">
        <v>104825.79300000001</v>
      </c>
      <c r="D106" s="30">
        <v>170879.3003</v>
      </c>
      <c r="E106" s="31">
        <v>130266.8992</v>
      </c>
      <c r="F106" s="40">
        <f t="shared" si="19"/>
        <v>76.233282188831623</v>
      </c>
      <c r="G106" s="40">
        <f t="shared" si="20"/>
        <v>24.269891476041579</v>
      </c>
    </row>
    <row r="107" spans="1:7" ht="21" outlineLevel="2">
      <c r="A107" s="13" t="s">
        <v>31</v>
      </c>
      <c r="B107" s="14" t="s">
        <v>32</v>
      </c>
      <c r="C107" s="27">
        <f>C108+C109+C110+C115</f>
        <v>507264.23859999998</v>
      </c>
      <c r="D107" s="28">
        <v>714943.43400000001</v>
      </c>
      <c r="E107" s="29">
        <v>521575.51130000001</v>
      </c>
      <c r="F107" s="39">
        <f t="shared" si="19"/>
        <v>72.953395540940093</v>
      </c>
      <c r="G107" s="39">
        <f t="shared" si="20"/>
        <v>2.8212658435173239</v>
      </c>
    </row>
    <row r="108" spans="1:7" ht="33.75" outlineLevel="4">
      <c r="A108" s="15" t="s">
        <v>33</v>
      </c>
      <c r="B108" s="16" t="s">
        <v>34</v>
      </c>
      <c r="C108" s="4">
        <v>22285.793099999999</v>
      </c>
      <c r="D108" s="30">
        <v>42797.402999999998</v>
      </c>
      <c r="E108" s="31">
        <v>28726.640299999999</v>
      </c>
      <c r="F108" s="40">
        <f t="shared" si="19"/>
        <v>67.122391281545745</v>
      </c>
      <c r="G108" s="40">
        <f t="shared" si="20"/>
        <v>28.901135225921138</v>
      </c>
    </row>
    <row r="109" spans="1:7" ht="67.5" outlineLevel="4">
      <c r="A109" s="15" t="s">
        <v>35</v>
      </c>
      <c r="B109" s="16" t="s">
        <v>36</v>
      </c>
      <c r="C109" s="4">
        <v>2600</v>
      </c>
      <c r="D109" s="30">
        <v>9139.9</v>
      </c>
      <c r="E109" s="31">
        <v>6619.9</v>
      </c>
      <c r="F109" s="40">
        <f t="shared" si="19"/>
        <v>72.428582369610169</v>
      </c>
      <c r="G109" s="40">
        <f t="shared" si="20"/>
        <v>154.61153846153846</v>
      </c>
    </row>
    <row r="110" spans="1:7" ht="56.25" outlineLevel="4">
      <c r="A110" s="15" t="s">
        <v>37</v>
      </c>
      <c r="B110" s="16" t="s">
        <v>38</v>
      </c>
      <c r="C110" s="4">
        <v>10301.395500000001</v>
      </c>
      <c r="D110" s="30">
        <v>11956.485000000001</v>
      </c>
      <c r="E110" s="31">
        <v>11956.485000000001</v>
      </c>
      <c r="F110" s="40">
        <f t="shared" si="19"/>
        <v>100</v>
      </c>
      <c r="G110" s="40">
        <f t="shared" si="20"/>
        <v>16.066653299545678</v>
      </c>
    </row>
    <row r="111" spans="1:7" ht="56.25" outlineLevel="4">
      <c r="A111" s="15" t="s">
        <v>39</v>
      </c>
      <c r="B111" s="16" t="s">
        <v>40</v>
      </c>
      <c r="C111" s="32"/>
      <c r="D111" s="30">
        <v>2.0179999999999998</v>
      </c>
      <c r="E111" s="31">
        <v>2.0179999999999998</v>
      </c>
      <c r="F111" s="40">
        <f t="shared" si="19"/>
        <v>100</v>
      </c>
      <c r="G111" s="40"/>
    </row>
    <row r="112" spans="1:7" ht="56.25" outlineLevel="4">
      <c r="A112" s="15" t="s">
        <v>41</v>
      </c>
      <c r="B112" s="16" t="s">
        <v>42</v>
      </c>
      <c r="C112" s="32"/>
      <c r="D112" s="30">
        <v>857.03399999999999</v>
      </c>
      <c r="E112" s="31">
        <v>857.03399999999999</v>
      </c>
      <c r="F112" s="40">
        <f t="shared" si="19"/>
        <v>100</v>
      </c>
      <c r="G112" s="40"/>
    </row>
    <row r="113" spans="1:7" ht="67.5" outlineLevel="4">
      <c r="A113" s="15" t="s">
        <v>43</v>
      </c>
      <c r="B113" s="16" t="s">
        <v>44</v>
      </c>
      <c r="C113" s="32"/>
      <c r="D113" s="30">
        <v>857.03399999999999</v>
      </c>
      <c r="E113" s="31">
        <v>857.03399999999999</v>
      </c>
      <c r="F113" s="40">
        <f t="shared" si="19"/>
        <v>100</v>
      </c>
      <c r="G113" s="40"/>
    </row>
    <row r="114" spans="1:7" ht="33.75" outlineLevel="4">
      <c r="A114" s="15" t="s">
        <v>45</v>
      </c>
      <c r="B114" s="16" t="s">
        <v>46</v>
      </c>
      <c r="C114" s="32"/>
      <c r="D114" s="30">
        <v>401.26</v>
      </c>
      <c r="E114" s="31">
        <v>0</v>
      </c>
      <c r="F114" s="40">
        <f t="shared" si="19"/>
        <v>0</v>
      </c>
      <c r="G114" s="40"/>
    </row>
    <row r="115" spans="1:7" outlineLevel="4">
      <c r="A115" s="15" t="s">
        <v>47</v>
      </c>
      <c r="B115" s="16" t="s">
        <v>48</v>
      </c>
      <c r="C115" s="4">
        <v>472077.05</v>
      </c>
      <c r="D115" s="30">
        <v>648932.30000000005</v>
      </c>
      <c r="E115" s="31">
        <v>472556.4</v>
      </c>
      <c r="F115" s="40">
        <f t="shared" si="19"/>
        <v>72.820600854665415</v>
      </c>
      <c r="G115" s="40">
        <f t="shared" si="20"/>
        <v>0.10154062774286388</v>
      </c>
    </row>
    <row r="116" spans="1:7" outlineLevel="2">
      <c r="A116" s="13" t="s">
        <v>49</v>
      </c>
      <c r="B116" s="14" t="s">
        <v>50</v>
      </c>
      <c r="C116" s="27">
        <f>C117+C118</f>
        <v>2491.3584000000001</v>
      </c>
      <c r="D116" s="28">
        <v>24479.484899999999</v>
      </c>
      <c r="E116" s="29">
        <v>19040.2664</v>
      </c>
      <c r="F116" s="39">
        <f t="shared" si="19"/>
        <v>77.780502644481714</v>
      </c>
      <c r="G116" s="39">
        <f t="shared" si="20"/>
        <v>664.25240142084738</v>
      </c>
    </row>
    <row r="117" spans="1:7" ht="56.25" outlineLevel="4">
      <c r="A117" s="15" t="s">
        <v>51</v>
      </c>
      <c r="B117" s="16" t="s">
        <v>52</v>
      </c>
      <c r="C117" s="4">
        <v>455.03039999999999</v>
      </c>
      <c r="D117" s="30">
        <v>598.58489999999995</v>
      </c>
      <c r="E117" s="31">
        <v>440.26639999999998</v>
      </c>
      <c r="F117" s="40">
        <f t="shared" si="19"/>
        <v>73.551203847607923</v>
      </c>
      <c r="G117" s="40">
        <f t="shared" si="20"/>
        <v>-3.2446183815411018</v>
      </c>
    </row>
    <row r="118" spans="1:7" ht="56.25" outlineLevel="3">
      <c r="A118" s="17" t="s">
        <v>53</v>
      </c>
      <c r="B118" s="18" t="s">
        <v>54</v>
      </c>
      <c r="C118" s="4">
        <v>2036.328</v>
      </c>
      <c r="D118" s="30">
        <v>23880.9</v>
      </c>
      <c r="E118" s="31">
        <v>18600</v>
      </c>
      <c r="F118" s="40">
        <f t="shared" si="19"/>
        <v>77.886511814881345</v>
      </c>
      <c r="G118" s="40">
        <f t="shared" si="20"/>
        <v>813.40884179758859</v>
      </c>
    </row>
    <row r="119" spans="1:7" outlineLevel="1">
      <c r="A119" s="11" t="s">
        <v>55</v>
      </c>
      <c r="B119" s="12" t="s">
        <v>56</v>
      </c>
      <c r="C119" s="24">
        <f>C120</f>
        <v>4904.0999999999995</v>
      </c>
      <c r="D119" s="25">
        <v>5898.9</v>
      </c>
      <c r="E119" s="26">
        <v>5898.9</v>
      </c>
      <c r="F119" s="39">
        <f t="shared" si="19"/>
        <v>100</v>
      </c>
      <c r="G119" s="39">
        <f t="shared" si="20"/>
        <v>20.285067596500895</v>
      </c>
    </row>
    <row r="120" spans="1:7" ht="21" outlineLevel="2">
      <c r="A120" s="13" t="s">
        <v>57</v>
      </c>
      <c r="B120" s="14" t="s">
        <v>58</v>
      </c>
      <c r="C120" s="27">
        <f>C121+C122</f>
        <v>4904.0999999999995</v>
      </c>
      <c r="D120" s="28">
        <v>5898.9</v>
      </c>
      <c r="E120" s="29">
        <v>5898.9</v>
      </c>
      <c r="F120" s="39">
        <f t="shared" si="19"/>
        <v>100</v>
      </c>
      <c r="G120" s="39">
        <f t="shared" si="20"/>
        <v>20.285067596500895</v>
      </c>
    </row>
    <row r="121" spans="1:7" ht="67.5" outlineLevel="3">
      <c r="A121" s="17" t="s">
        <v>59</v>
      </c>
      <c r="B121" s="18" t="s">
        <v>60</v>
      </c>
      <c r="C121" s="4">
        <v>6.9</v>
      </c>
      <c r="D121" s="30">
        <v>1.7</v>
      </c>
      <c r="E121" s="31">
        <v>1.7</v>
      </c>
      <c r="F121" s="40">
        <f t="shared" si="19"/>
        <v>100</v>
      </c>
      <c r="G121" s="40">
        <f t="shared" si="20"/>
        <v>-75.362318840579718</v>
      </c>
    </row>
    <row r="122" spans="1:7" ht="22.5" outlineLevel="3">
      <c r="A122" s="17" t="s">
        <v>61</v>
      </c>
      <c r="B122" s="18" t="s">
        <v>58</v>
      </c>
      <c r="C122" s="4">
        <v>4897.2</v>
      </c>
      <c r="D122" s="30">
        <v>5897.2</v>
      </c>
      <c r="E122" s="31">
        <v>5897.2</v>
      </c>
      <c r="F122" s="40">
        <f t="shared" si="19"/>
        <v>100</v>
      </c>
      <c r="G122" s="40">
        <f t="shared" si="20"/>
        <v>20.41983174058646</v>
      </c>
    </row>
    <row r="123" spans="1:7" ht="52.5" outlineLevel="1">
      <c r="A123" s="11" t="s">
        <v>62</v>
      </c>
      <c r="B123" s="12" t="s">
        <v>63</v>
      </c>
      <c r="C123" s="24">
        <f>C124</f>
        <v>1060.8459</v>
      </c>
      <c r="D123" s="25">
        <v>0</v>
      </c>
      <c r="E123" s="26">
        <v>443.58350000000002</v>
      </c>
      <c r="F123" s="39"/>
      <c r="G123" s="39">
        <f t="shared" si="20"/>
        <v>-58.185868465910083</v>
      </c>
    </row>
    <row r="124" spans="1:7" ht="73.5" outlineLevel="2">
      <c r="A124" s="13" t="s">
        <v>64</v>
      </c>
      <c r="B124" s="14" t="s">
        <v>65</v>
      </c>
      <c r="C124" s="27">
        <f>C125</f>
        <v>1060.8459</v>
      </c>
      <c r="D124" s="28">
        <v>0</v>
      </c>
      <c r="E124" s="29">
        <v>443.58350000000002</v>
      </c>
      <c r="F124" s="39"/>
      <c r="G124" s="39">
        <f t="shared" si="20"/>
        <v>-58.185868465910083</v>
      </c>
    </row>
    <row r="125" spans="1:7" ht="67.5" outlineLevel="3">
      <c r="A125" s="17" t="s">
        <v>66</v>
      </c>
      <c r="B125" s="18" t="s">
        <v>67</v>
      </c>
      <c r="C125" s="4">
        <v>1060.8459</v>
      </c>
      <c r="D125" s="30">
        <v>0</v>
      </c>
      <c r="E125" s="31">
        <v>443.58350000000002</v>
      </c>
      <c r="F125" s="40"/>
      <c r="G125" s="40">
        <f t="shared" si="20"/>
        <v>-58.185868465910083</v>
      </c>
    </row>
    <row r="126" spans="1:7" ht="42" outlineLevel="1">
      <c r="A126" s="11" t="s">
        <v>68</v>
      </c>
      <c r="B126" s="12" t="s">
        <v>69</v>
      </c>
      <c r="C126" s="34">
        <f>C127</f>
        <v>-112.5</v>
      </c>
      <c r="D126" s="25">
        <v>0</v>
      </c>
      <c r="E126" s="26">
        <v>-874.92740000000003</v>
      </c>
      <c r="F126" s="39"/>
      <c r="G126" s="39">
        <f t="shared" si="20"/>
        <v>677.71324444444451</v>
      </c>
    </row>
    <row r="127" spans="1:7" ht="42" outlineLevel="2">
      <c r="A127" s="13" t="s">
        <v>70</v>
      </c>
      <c r="B127" s="14" t="s">
        <v>71</v>
      </c>
      <c r="C127" s="35">
        <f>C128</f>
        <v>-112.5</v>
      </c>
      <c r="D127" s="28">
        <v>0</v>
      </c>
      <c r="E127" s="29">
        <v>-874.92740000000003</v>
      </c>
      <c r="F127" s="39"/>
      <c r="G127" s="39">
        <f t="shared" si="20"/>
        <v>677.71324444444451</v>
      </c>
    </row>
    <row r="128" spans="1:7" ht="45" outlineLevel="3">
      <c r="A128" s="17" t="s">
        <v>72</v>
      </c>
      <c r="B128" s="18" t="s">
        <v>73</v>
      </c>
      <c r="C128" s="33">
        <v>-112.5</v>
      </c>
      <c r="D128" s="30">
        <v>0</v>
      </c>
      <c r="E128" s="31">
        <v>-874.92740000000003</v>
      </c>
      <c r="F128" s="40"/>
      <c r="G128" s="40">
        <f t="shared" si="20"/>
        <v>677.71324444444451</v>
      </c>
    </row>
    <row r="129" spans="1:7">
      <c r="A129" s="19" t="s">
        <v>74</v>
      </c>
      <c r="B129" s="20"/>
      <c r="C129" s="36">
        <f>C88+C5</f>
        <v>1038373.0753999999</v>
      </c>
      <c r="D129" s="36">
        <f t="shared" ref="D129:E129" si="21">D88+D5</f>
        <v>1474040.8276</v>
      </c>
      <c r="E129" s="36">
        <f t="shared" si="21"/>
        <v>1037621.3722</v>
      </c>
      <c r="F129" s="39">
        <f t="shared" si="19"/>
        <v>70.392987274947586</v>
      </c>
      <c r="G129" s="39">
        <f t="shared" si="20"/>
        <v>-7.2392400940316293E-2</v>
      </c>
    </row>
    <row r="130" spans="1:7">
      <c r="A130" s="112"/>
      <c r="B130" s="112"/>
      <c r="C130" s="113"/>
      <c r="D130" s="113"/>
      <c r="E130" s="7"/>
      <c r="F130" s="8"/>
      <c r="G130" s="8"/>
    </row>
    <row r="131" spans="1:7">
      <c r="A131" s="114" t="s">
        <v>343</v>
      </c>
      <c r="B131" s="114"/>
      <c r="C131" s="114"/>
      <c r="D131" s="114"/>
    </row>
    <row r="132" spans="1:7">
      <c r="A132" s="114"/>
      <c r="B132" s="114"/>
      <c r="C132" s="114"/>
      <c r="D132" s="114"/>
    </row>
    <row r="133" spans="1:7">
      <c r="A133" s="114"/>
      <c r="B133" s="114"/>
      <c r="C133" s="114"/>
      <c r="D133" s="114"/>
    </row>
    <row r="134" spans="1:7">
      <c r="A134" s="114"/>
      <c r="B134" s="114"/>
      <c r="C134" s="114"/>
      <c r="D134" s="114"/>
    </row>
    <row r="135" spans="1:7">
      <c r="A135" s="114"/>
      <c r="B135" s="114"/>
      <c r="C135" s="114"/>
      <c r="D135" s="114"/>
    </row>
  </sheetData>
  <mergeCells count="2">
    <mergeCell ref="A3:E3"/>
    <mergeCell ref="A1:G2"/>
  </mergeCells>
  <pageMargins left="0.7" right="0.7" top="0.75" bottom="0.75" header="0.3" footer="0.3"/>
  <pageSetup paperSize="9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6"/>
  <sheetViews>
    <sheetView topLeftCell="A13" workbookViewId="0">
      <selection activeCell="A42" sqref="A42:E46"/>
    </sheetView>
  </sheetViews>
  <sheetFormatPr defaultRowHeight="15"/>
  <cols>
    <col min="1" max="1" width="5.85546875" customWidth="1"/>
    <col min="2" max="2" width="40.7109375" customWidth="1"/>
    <col min="3" max="3" width="10" customWidth="1"/>
    <col min="4" max="4" width="11" customWidth="1"/>
    <col min="5" max="5" width="10.28515625" customWidth="1"/>
    <col min="6" max="6" width="11.28515625" customWidth="1"/>
    <col min="7" max="7" width="12.28515625" customWidth="1"/>
  </cols>
  <sheetData>
    <row r="1" spans="1:7">
      <c r="A1" s="107" t="s">
        <v>171</v>
      </c>
      <c r="B1" s="107"/>
      <c r="C1" s="107"/>
      <c r="D1" s="107"/>
      <c r="E1" s="107"/>
      <c r="F1" s="107"/>
      <c r="G1" s="107"/>
    </row>
    <row r="2" spans="1:7" ht="33" customHeight="1">
      <c r="A2" s="107"/>
      <c r="B2" s="107"/>
      <c r="C2" s="107"/>
      <c r="D2" s="107"/>
      <c r="E2" s="107"/>
      <c r="F2" s="107"/>
      <c r="G2" s="107"/>
    </row>
    <row r="4" spans="1:7" ht="73.5">
      <c r="A4" s="41" t="s">
        <v>90</v>
      </c>
      <c r="B4" s="41" t="s">
        <v>91</v>
      </c>
      <c r="C4" s="2" t="s">
        <v>92</v>
      </c>
      <c r="D4" s="41" t="s">
        <v>169</v>
      </c>
      <c r="E4" s="2" t="s">
        <v>80</v>
      </c>
      <c r="F4" s="3" t="s">
        <v>170</v>
      </c>
      <c r="G4" s="3" t="s">
        <v>78</v>
      </c>
    </row>
    <row r="5" spans="1:7">
      <c r="A5" s="51" t="s">
        <v>93</v>
      </c>
      <c r="B5" s="52" t="s">
        <v>94</v>
      </c>
      <c r="C5" s="56">
        <f>C7+C8+C10+C11+C13</f>
        <v>70346.730500000005</v>
      </c>
      <c r="D5" s="53">
        <v>133241.57870000001</v>
      </c>
      <c r="E5" s="54">
        <v>86710.918799999999</v>
      </c>
      <c r="F5" s="39">
        <f>E5*100/D5</f>
        <v>65.077973141727725</v>
      </c>
      <c r="G5" s="39">
        <f>E5*100/C5-100</f>
        <v>23.262187430302816</v>
      </c>
    </row>
    <row r="6" spans="1:7" ht="24.75" customHeight="1">
      <c r="A6" s="46" t="s">
        <v>95</v>
      </c>
      <c r="B6" s="47" t="s">
        <v>96</v>
      </c>
      <c r="C6" s="55"/>
      <c r="D6" s="48">
        <v>3662.9645999999998</v>
      </c>
      <c r="E6" s="49">
        <v>2650.9919</v>
      </c>
      <c r="F6" s="40">
        <f t="shared" ref="F6:F43" si="0">E6*100/D6</f>
        <v>72.372850668554108</v>
      </c>
      <c r="G6" s="40"/>
    </row>
    <row r="7" spans="1:7" ht="24.75" customHeight="1">
      <c r="A7" s="46" t="s">
        <v>97</v>
      </c>
      <c r="B7" s="47" t="s">
        <v>98</v>
      </c>
      <c r="C7" s="42">
        <v>82.469800000000006</v>
      </c>
      <c r="D7" s="48">
        <v>150</v>
      </c>
      <c r="E7" s="49">
        <v>79.836799999999997</v>
      </c>
      <c r="F7" s="40">
        <f t="shared" si="0"/>
        <v>53.224533333333326</v>
      </c>
      <c r="G7" s="40">
        <f t="shared" ref="G7:G43" si="1">E7*100/C7-100</f>
        <v>-3.1926838673065987</v>
      </c>
    </row>
    <row r="8" spans="1:7" ht="45">
      <c r="A8" s="46" t="s">
        <v>99</v>
      </c>
      <c r="B8" s="47" t="s">
        <v>100</v>
      </c>
      <c r="C8" s="42">
        <v>49388.9755</v>
      </c>
      <c r="D8" s="48">
        <v>77229.670299999998</v>
      </c>
      <c r="E8" s="49">
        <v>53846.109299999996</v>
      </c>
      <c r="F8" s="40">
        <f t="shared" si="0"/>
        <v>69.722049946392175</v>
      </c>
      <c r="G8" s="40">
        <f t="shared" si="1"/>
        <v>9.0245520480577568</v>
      </c>
    </row>
    <row r="9" spans="1:7">
      <c r="A9" s="46" t="s">
        <v>101</v>
      </c>
      <c r="B9" s="47" t="s">
        <v>102</v>
      </c>
      <c r="C9" s="42">
        <v>0</v>
      </c>
      <c r="D9" s="48">
        <v>2.0179999999999998</v>
      </c>
      <c r="E9" s="49">
        <v>2.0179999999999998</v>
      </c>
      <c r="F9" s="40">
        <f t="shared" si="0"/>
        <v>100</v>
      </c>
      <c r="G9" s="40"/>
    </row>
    <row r="10" spans="1:7" ht="33.75">
      <c r="A10" s="46" t="s">
        <v>103</v>
      </c>
      <c r="B10" s="47" t="s">
        <v>104</v>
      </c>
      <c r="C10" s="42">
        <v>10240.697200000001</v>
      </c>
      <c r="D10" s="48">
        <v>16646.066900000002</v>
      </c>
      <c r="E10" s="49">
        <v>12927.196900000001</v>
      </c>
      <c r="F10" s="40">
        <f t="shared" si="0"/>
        <v>77.659167043237105</v>
      </c>
      <c r="G10" s="40">
        <f t="shared" si="1"/>
        <v>26.233562496115994</v>
      </c>
    </row>
    <row r="11" spans="1:7">
      <c r="A11" s="43" t="s">
        <v>105</v>
      </c>
      <c r="B11" s="50" t="s">
        <v>106</v>
      </c>
      <c r="C11" s="42">
        <v>1881.9</v>
      </c>
      <c r="D11" s="48"/>
      <c r="E11" s="49"/>
      <c r="F11" s="40"/>
      <c r="G11" s="40">
        <f t="shared" si="1"/>
        <v>-100</v>
      </c>
    </row>
    <row r="12" spans="1:7">
      <c r="A12" s="46" t="s">
        <v>107</v>
      </c>
      <c r="B12" s="47" t="s">
        <v>108</v>
      </c>
      <c r="C12" s="42">
        <v>0</v>
      </c>
      <c r="D12" s="48">
        <v>442.99200000000002</v>
      </c>
      <c r="E12" s="49">
        <v>0</v>
      </c>
      <c r="F12" s="40">
        <f t="shared" si="0"/>
        <v>0</v>
      </c>
      <c r="G12" s="40"/>
    </row>
    <row r="13" spans="1:7">
      <c r="A13" s="46" t="s">
        <v>109</v>
      </c>
      <c r="B13" s="47" t="s">
        <v>110</v>
      </c>
      <c r="C13" s="42">
        <v>8752.6880000000001</v>
      </c>
      <c r="D13" s="48">
        <v>35107.866900000001</v>
      </c>
      <c r="E13" s="49">
        <v>17204.765899999999</v>
      </c>
      <c r="F13" s="40">
        <f t="shared" si="0"/>
        <v>49.005443563419682</v>
      </c>
      <c r="G13" s="40">
        <f t="shared" si="1"/>
        <v>96.565511074997744</v>
      </c>
    </row>
    <row r="14" spans="1:7" ht="21">
      <c r="A14" s="51" t="s">
        <v>111</v>
      </c>
      <c r="B14" s="52" t="s">
        <v>112</v>
      </c>
      <c r="C14" s="44">
        <v>808.61760000000004</v>
      </c>
      <c r="D14" s="53">
        <v>338.00799999999998</v>
      </c>
      <c r="E14" s="54">
        <v>142.00380000000001</v>
      </c>
      <c r="F14" s="39">
        <f t="shared" si="0"/>
        <v>42.011964213864765</v>
      </c>
      <c r="G14" s="39">
        <f t="shared" si="1"/>
        <v>-82.438695373437326</v>
      </c>
    </row>
    <row r="15" spans="1:7" ht="33.75">
      <c r="A15" s="46" t="s">
        <v>113</v>
      </c>
      <c r="B15" s="47" t="s">
        <v>114</v>
      </c>
      <c r="C15" s="42">
        <v>808.61760000000004</v>
      </c>
      <c r="D15" s="48">
        <v>338.00799999999998</v>
      </c>
      <c r="E15" s="49">
        <v>142.00380000000001</v>
      </c>
      <c r="F15" s="40">
        <f t="shared" si="0"/>
        <v>42.011964213864765</v>
      </c>
      <c r="G15" s="40">
        <f t="shared" si="1"/>
        <v>-82.438695373437326</v>
      </c>
    </row>
    <row r="16" spans="1:7">
      <c r="A16" s="51" t="s">
        <v>115</v>
      </c>
      <c r="B16" s="52" t="s">
        <v>116</v>
      </c>
      <c r="C16" s="44">
        <v>34606.214200000002</v>
      </c>
      <c r="D16" s="53">
        <v>61007.028299999998</v>
      </c>
      <c r="E16" s="54">
        <v>42764.159099999997</v>
      </c>
      <c r="F16" s="39">
        <f t="shared" si="0"/>
        <v>70.09710240221618</v>
      </c>
      <c r="G16" s="39">
        <f t="shared" si="1"/>
        <v>23.573641580245436</v>
      </c>
    </row>
    <row r="17" spans="1:7">
      <c r="A17" s="46" t="s">
        <v>117</v>
      </c>
      <c r="B17" s="47" t="s">
        <v>118</v>
      </c>
      <c r="C17" s="42">
        <v>24860.3338</v>
      </c>
      <c r="D17" s="48">
        <v>40313.252699999997</v>
      </c>
      <c r="E17" s="49">
        <v>24193.158899999999</v>
      </c>
      <c r="F17" s="40">
        <f t="shared" si="0"/>
        <v>60.012917042538717</v>
      </c>
      <c r="G17" s="40">
        <f t="shared" si="1"/>
        <v>-2.6836924450306583</v>
      </c>
    </row>
    <row r="18" spans="1:7">
      <c r="A18" s="46" t="s">
        <v>119</v>
      </c>
      <c r="B18" s="47" t="s">
        <v>120</v>
      </c>
      <c r="C18" s="42">
        <v>9745.8804</v>
      </c>
      <c r="D18" s="48">
        <v>20693.775600000001</v>
      </c>
      <c r="E18" s="49">
        <v>18571.000199999999</v>
      </c>
      <c r="F18" s="40">
        <f t="shared" si="0"/>
        <v>89.741961829333832</v>
      </c>
      <c r="G18" s="40">
        <f t="shared" si="1"/>
        <v>90.552309671274003</v>
      </c>
    </row>
    <row r="19" spans="1:7">
      <c r="A19" s="51" t="s">
        <v>121</v>
      </c>
      <c r="B19" s="52" t="s">
        <v>122</v>
      </c>
      <c r="C19" s="44">
        <v>85168.672699999996</v>
      </c>
      <c r="D19" s="53">
        <v>102157.0258</v>
      </c>
      <c r="E19" s="54">
        <v>18248.885200000001</v>
      </c>
      <c r="F19" s="39">
        <f t="shared" si="0"/>
        <v>17.863563525945956</v>
      </c>
      <c r="G19" s="39">
        <f t="shared" si="1"/>
        <v>-78.573242224543904</v>
      </c>
    </row>
    <row r="20" spans="1:7">
      <c r="A20" s="46" t="s">
        <v>123</v>
      </c>
      <c r="B20" s="47" t="s">
        <v>124</v>
      </c>
      <c r="C20" s="42">
        <v>11407.802299999999</v>
      </c>
      <c r="D20" s="48">
        <v>81709.888000000006</v>
      </c>
      <c r="E20" s="49">
        <v>9171.3898000000008</v>
      </c>
      <c r="F20" s="40">
        <f t="shared" si="0"/>
        <v>11.224332849409853</v>
      </c>
      <c r="G20" s="40">
        <f t="shared" si="1"/>
        <v>-19.604236128811579</v>
      </c>
    </row>
    <row r="21" spans="1:7">
      <c r="A21" s="46" t="s">
        <v>125</v>
      </c>
      <c r="B21" s="47" t="s">
        <v>126</v>
      </c>
      <c r="C21" s="42">
        <v>73406.164399999994</v>
      </c>
      <c r="D21" s="48">
        <v>12495.9648</v>
      </c>
      <c r="E21" s="49">
        <v>6183.6814000000004</v>
      </c>
      <c r="F21" s="40">
        <f t="shared" si="0"/>
        <v>49.485425887243217</v>
      </c>
      <c r="G21" s="40">
        <f t="shared" si="1"/>
        <v>-91.576073412167005</v>
      </c>
    </row>
    <row r="22" spans="1:7">
      <c r="A22" s="46" t="s">
        <v>127</v>
      </c>
      <c r="B22" s="47" t="s">
        <v>128</v>
      </c>
      <c r="C22" s="42">
        <v>354.70600000000002</v>
      </c>
      <c r="D22" s="48">
        <v>7951.1729999999998</v>
      </c>
      <c r="E22" s="49">
        <v>2893.8139999999999</v>
      </c>
      <c r="F22" s="40">
        <f t="shared" si="0"/>
        <v>36.394806149985662</v>
      </c>
      <c r="G22" s="40">
        <f t="shared" si="1"/>
        <v>715.83452211126951</v>
      </c>
    </row>
    <row r="23" spans="1:7">
      <c r="A23" s="51" t="s">
        <v>129</v>
      </c>
      <c r="B23" s="52" t="s">
        <v>130</v>
      </c>
      <c r="C23" s="44">
        <v>632092.01320000004</v>
      </c>
      <c r="D23" s="53">
        <v>980269.02029999997</v>
      </c>
      <c r="E23" s="54">
        <v>704242.88639999996</v>
      </c>
      <c r="F23" s="39">
        <f t="shared" si="0"/>
        <v>71.841797691869786</v>
      </c>
      <c r="G23" s="39">
        <f t="shared" si="1"/>
        <v>11.414615545406477</v>
      </c>
    </row>
    <row r="24" spans="1:7">
      <c r="A24" s="46" t="s">
        <v>131</v>
      </c>
      <c r="B24" s="47" t="s">
        <v>132</v>
      </c>
      <c r="C24" s="42">
        <v>185110.62059999999</v>
      </c>
      <c r="D24" s="48">
        <v>264017.42969999998</v>
      </c>
      <c r="E24" s="49">
        <v>198424.97339999999</v>
      </c>
      <c r="F24" s="40">
        <f t="shared" si="0"/>
        <v>75.156012853192323</v>
      </c>
      <c r="G24" s="40">
        <f t="shared" si="1"/>
        <v>7.1926466222435721</v>
      </c>
    </row>
    <row r="25" spans="1:7">
      <c r="A25" s="46" t="s">
        <v>133</v>
      </c>
      <c r="B25" s="47" t="s">
        <v>134</v>
      </c>
      <c r="C25" s="42">
        <v>366283.56410000002</v>
      </c>
      <c r="D25" s="48">
        <v>553832.53949999996</v>
      </c>
      <c r="E25" s="49">
        <v>401969.63</v>
      </c>
      <c r="F25" s="40">
        <f t="shared" si="0"/>
        <v>72.57963397435951</v>
      </c>
      <c r="G25" s="40">
        <f t="shared" si="1"/>
        <v>9.7427428903845765</v>
      </c>
    </row>
    <row r="26" spans="1:7">
      <c r="A26" s="46" t="s">
        <v>135</v>
      </c>
      <c r="B26" s="47" t="s">
        <v>136</v>
      </c>
      <c r="C26" s="42">
        <v>52861.055399999997</v>
      </c>
      <c r="D26" s="48">
        <v>116513.86410000001</v>
      </c>
      <c r="E26" s="49">
        <v>73001.984599999996</v>
      </c>
      <c r="F26" s="40">
        <f t="shared" si="0"/>
        <v>62.655191434853457</v>
      </c>
      <c r="G26" s="40">
        <f t="shared" si="1"/>
        <v>38.101640324040915</v>
      </c>
    </row>
    <row r="27" spans="1:7">
      <c r="A27" s="46" t="s">
        <v>137</v>
      </c>
      <c r="B27" s="47" t="s">
        <v>138</v>
      </c>
      <c r="C27" s="42">
        <v>2238.8332999999998</v>
      </c>
      <c r="D27" s="48">
        <v>2333.7049999999999</v>
      </c>
      <c r="E27" s="49">
        <v>2044.25</v>
      </c>
      <c r="F27" s="40">
        <f t="shared" si="0"/>
        <v>87.596761373009869</v>
      </c>
      <c r="G27" s="40">
        <f t="shared" si="1"/>
        <v>-8.691281302632035</v>
      </c>
    </row>
    <row r="28" spans="1:7">
      <c r="A28" s="46" t="s">
        <v>139</v>
      </c>
      <c r="B28" s="47" t="s">
        <v>140</v>
      </c>
      <c r="C28" s="42">
        <v>25597.9398</v>
      </c>
      <c r="D28" s="48">
        <v>43571.482000000004</v>
      </c>
      <c r="E28" s="49">
        <v>28802.0484</v>
      </c>
      <c r="F28" s="40">
        <f t="shared" si="0"/>
        <v>66.102980844213647</v>
      </c>
      <c r="G28" s="40">
        <f t="shared" si="1"/>
        <v>12.517056548433629</v>
      </c>
    </row>
    <row r="29" spans="1:7">
      <c r="A29" s="51" t="s">
        <v>141</v>
      </c>
      <c r="B29" s="52" t="s">
        <v>142</v>
      </c>
      <c r="C29" s="44">
        <v>98164.902799999996</v>
      </c>
      <c r="D29" s="53">
        <v>143472.55729999999</v>
      </c>
      <c r="E29" s="54">
        <v>109309.01420000001</v>
      </c>
      <c r="F29" s="39">
        <f t="shared" si="0"/>
        <v>76.188099143891122</v>
      </c>
      <c r="G29" s="39">
        <f t="shared" si="1"/>
        <v>11.352439703123721</v>
      </c>
    </row>
    <row r="30" spans="1:7">
      <c r="A30" s="46" t="s">
        <v>143</v>
      </c>
      <c r="B30" s="47" t="s">
        <v>144</v>
      </c>
      <c r="C30" s="42">
        <v>77004.484299999996</v>
      </c>
      <c r="D30" s="48">
        <v>111207.2908</v>
      </c>
      <c r="E30" s="49">
        <v>85020.037700000001</v>
      </c>
      <c r="F30" s="40">
        <f t="shared" si="0"/>
        <v>76.451855888570933</v>
      </c>
      <c r="G30" s="40">
        <f t="shared" si="1"/>
        <v>10.409203402716642</v>
      </c>
    </row>
    <row r="31" spans="1:7">
      <c r="A31" s="46" t="s">
        <v>145</v>
      </c>
      <c r="B31" s="47" t="s">
        <v>146</v>
      </c>
      <c r="C31" s="42">
        <v>21160.4185</v>
      </c>
      <c r="D31" s="48">
        <v>32265.266500000002</v>
      </c>
      <c r="E31" s="49">
        <v>24288.976500000001</v>
      </c>
      <c r="F31" s="40">
        <f t="shared" si="0"/>
        <v>75.279020243022003</v>
      </c>
      <c r="G31" s="40">
        <f t="shared" si="1"/>
        <v>14.7849533316177</v>
      </c>
    </row>
    <row r="32" spans="1:7">
      <c r="A32" s="51" t="s">
        <v>147</v>
      </c>
      <c r="B32" s="52" t="s">
        <v>148</v>
      </c>
      <c r="C32" s="44">
        <v>28310.727900000002</v>
      </c>
      <c r="D32" s="53">
        <v>53519.933499999999</v>
      </c>
      <c r="E32" s="54">
        <v>38480.115400000002</v>
      </c>
      <c r="F32" s="39">
        <f t="shared" si="0"/>
        <v>71.898660711153539</v>
      </c>
      <c r="G32" s="39">
        <f t="shared" si="1"/>
        <v>35.920614743360233</v>
      </c>
    </row>
    <row r="33" spans="1:7">
      <c r="A33" s="46" t="s">
        <v>149</v>
      </c>
      <c r="B33" s="47" t="s">
        <v>150</v>
      </c>
      <c r="C33" s="42">
        <v>5131.6253999999999</v>
      </c>
      <c r="D33" s="48">
        <v>6600</v>
      </c>
      <c r="E33" s="49">
        <v>5636.7098999999998</v>
      </c>
      <c r="F33" s="40">
        <f t="shared" si="0"/>
        <v>85.404695454545447</v>
      </c>
      <c r="G33" s="40">
        <f t="shared" si="1"/>
        <v>9.8425832096006047</v>
      </c>
    </row>
    <row r="34" spans="1:7">
      <c r="A34" s="46" t="s">
        <v>151</v>
      </c>
      <c r="B34" s="47" t="s">
        <v>152</v>
      </c>
      <c r="C34" s="42">
        <v>8874.5429000000004</v>
      </c>
      <c r="D34" s="48">
        <v>15115.067999999999</v>
      </c>
      <c r="E34" s="49">
        <v>11213.329900000001</v>
      </c>
      <c r="F34" s="40">
        <f t="shared" si="0"/>
        <v>74.18643369649412</v>
      </c>
      <c r="G34" s="40">
        <f t="shared" si="1"/>
        <v>26.353886913995311</v>
      </c>
    </row>
    <row r="35" spans="1:7">
      <c r="A35" s="46" t="s">
        <v>153</v>
      </c>
      <c r="B35" s="47" t="s">
        <v>154</v>
      </c>
      <c r="C35" s="42">
        <v>14304.559600000001</v>
      </c>
      <c r="D35" s="48">
        <v>31804.8655</v>
      </c>
      <c r="E35" s="49">
        <v>21630.0756</v>
      </c>
      <c r="F35" s="40">
        <f t="shared" si="0"/>
        <v>68.008700115395868</v>
      </c>
      <c r="G35" s="40">
        <f t="shared" si="1"/>
        <v>51.211055809086218</v>
      </c>
    </row>
    <row r="36" spans="1:7">
      <c r="A36" s="51" t="s">
        <v>155</v>
      </c>
      <c r="B36" s="52" t="s">
        <v>156</v>
      </c>
      <c r="C36" s="44">
        <v>11569.667600000001</v>
      </c>
      <c r="D36" s="53">
        <v>11692.189399999999</v>
      </c>
      <c r="E36" s="54">
        <v>8133.9022000000004</v>
      </c>
      <c r="F36" s="39">
        <f t="shared" si="0"/>
        <v>69.566972632174441</v>
      </c>
      <c r="G36" s="39">
        <f t="shared" si="1"/>
        <v>-29.69631901957149</v>
      </c>
    </row>
    <row r="37" spans="1:7">
      <c r="A37" s="46" t="s">
        <v>157</v>
      </c>
      <c r="B37" s="47" t="s">
        <v>158</v>
      </c>
      <c r="C37" s="42">
        <v>11569.667600000001</v>
      </c>
      <c r="D37" s="48">
        <v>11692.189399999999</v>
      </c>
      <c r="E37" s="49">
        <v>8133.9022000000004</v>
      </c>
      <c r="F37" s="40">
        <f t="shared" si="0"/>
        <v>69.566972632174441</v>
      </c>
      <c r="G37" s="40">
        <f t="shared" si="1"/>
        <v>-29.69631901957149</v>
      </c>
    </row>
    <row r="38" spans="1:7" ht="21">
      <c r="A38" s="51" t="s">
        <v>159</v>
      </c>
      <c r="B38" s="52" t="s">
        <v>160</v>
      </c>
      <c r="C38" s="55"/>
      <c r="D38" s="53">
        <v>586.29999999999995</v>
      </c>
      <c r="E38" s="54">
        <v>2.9359999999999999</v>
      </c>
      <c r="F38" s="39">
        <f t="shared" si="0"/>
        <v>0.50076752515776912</v>
      </c>
      <c r="G38" s="39"/>
    </row>
    <row r="39" spans="1:7" ht="22.5">
      <c r="A39" s="46" t="s">
        <v>161</v>
      </c>
      <c r="B39" s="47" t="s">
        <v>162</v>
      </c>
      <c r="C39" s="55"/>
      <c r="D39" s="48">
        <v>586.29999999999995</v>
      </c>
      <c r="E39" s="49">
        <v>2.9359999999999999</v>
      </c>
      <c r="F39" s="40">
        <f>E39*100/D39</f>
        <v>0.50076752515776912</v>
      </c>
      <c r="G39" s="40"/>
    </row>
    <row r="40" spans="1:7" ht="31.5">
      <c r="A40" s="51" t="s">
        <v>163</v>
      </c>
      <c r="B40" s="52" t="s">
        <v>164</v>
      </c>
      <c r="C40" s="56">
        <f>C41+C42</f>
        <v>36740.532200000001</v>
      </c>
      <c r="D40" s="53">
        <v>51219.199999999997</v>
      </c>
      <c r="E40" s="54">
        <v>39563.756200000003</v>
      </c>
      <c r="F40" s="39">
        <f t="shared" si="0"/>
        <v>77.243994830063727</v>
      </c>
      <c r="G40" s="39">
        <f t="shared" si="1"/>
        <v>7.6842218415115866</v>
      </c>
    </row>
    <row r="41" spans="1:7" ht="33.75">
      <c r="A41" s="46" t="s">
        <v>165</v>
      </c>
      <c r="B41" s="47" t="s">
        <v>166</v>
      </c>
      <c r="C41" s="42">
        <v>34490.532200000001</v>
      </c>
      <c r="D41" s="48">
        <v>51219.199999999997</v>
      </c>
      <c r="E41" s="49">
        <v>39563.756200000003</v>
      </c>
      <c r="F41" s="40">
        <f t="shared" si="0"/>
        <v>77.243994830063727</v>
      </c>
      <c r="G41" s="40">
        <f t="shared" si="1"/>
        <v>14.709033686641689</v>
      </c>
    </row>
    <row r="42" spans="1:7">
      <c r="A42" s="43" t="s">
        <v>167</v>
      </c>
      <c r="B42" s="45" t="s">
        <v>168</v>
      </c>
      <c r="C42" s="42">
        <v>2250</v>
      </c>
      <c r="D42" s="57"/>
      <c r="E42" s="58"/>
      <c r="F42" s="40"/>
      <c r="G42" s="40">
        <f t="shared" si="1"/>
        <v>-100</v>
      </c>
    </row>
    <row r="43" spans="1:7">
      <c r="A43" s="20"/>
      <c r="B43" s="19" t="s">
        <v>74</v>
      </c>
      <c r="C43" s="56">
        <f>C40+C36+C32+C29+C23+C19+C16+C14+C5</f>
        <v>997808.07870000019</v>
      </c>
      <c r="D43" s="59">
        <v>1537502.8413</v>
      </c>
      <c r="E43" s="60">
        <v>1047598.5773</v>
      </c>
      <c r="F43" s="39">
        <f t="shared" si="0"/>
        <v>68.136366916514262</v>
      </c>
      <c r="G43" s="39">
        <f t="shared" si="1"/>
        <v>4.9899875199316597</v>
      </c>
    </row>
    <row r="44" spans="1:7">
      <c r="A44" s="115"/>
      <c r="B44" s="115"/>
      <c r="C44" s="115"/>
      <c r="D44" s="115"/>
      <c r="E44" s="115"/>
    </row>
    <row r="45" spans="1:7">
      <c r="A45" s="115" t="s">
        <v>343</v>
      </c>
      <c r="B45" s="115"/>
      <c r="C45" s="115"/>
      <c r="D45" s="115"/>
      <c r="E45" s="115"/>
    </row>
    <row r="46" spans="1:7">
      <c r="A46" s="115"/>
      <c r="B46" s="115"/>
      <c r="C46" s="115"/>
      <c r="D46" s="115"/>
      <c r="E46" s="115"/>
    </row>
  </sheetData>
  <mergeCells count="1">
    <mergeCell ref="A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D13" sqref="D13"/>
    </sheetView>
  </sheetViews>
  <sheetFormatPr defaultRowHeight="15"/>
  <cols>
    <col min="2" max="2" width="20.85546875" customWidth="1"/>
    <col min="3" max="3" width="12.42578125" customWidth="1"/>
    <col min="4" max="4" width="11.42578125" customWidth="1"/>
    <col min="5" max="6" width="13.140625" customWidth="1"/>
    <col min="7" max="7" width="18.5703125" customWidth="1"/>
  </cols>
  <sheetData>
    <row r="1" spans="1:7">
      <c r="A1" s="108" t="s">
        <v>172</v>
      </c>
      <c r="B1" s="109"/>
      <c r="C1" s="109"/>
      <c r="D1" s="109"/>
      <c r="E1" s="109"/>
      <c r="F1" s="109"/>
      <c r="G1" s="110"/>
    </row>
    <row r="2" spans="1:7">
      <c r="A2" s="61"/>
      <c r="B2" s="61"/>
      <c r="C2" s="61"/>
      <c r="D2" s="61"/>
      <c r="E2" s="61"/>
      <c r="F2" s="61"/>
      <c r="G2" s="61"/>
    </row>
    <row r="3" spans="1:7" ht="57.75" customHeight="1">
      <c r="A3" s="62" t="s">
        <v>173</v>
      </c>
      <c r="B3" s="63" t="s">
        <v>91</v>
      </c>
      <c r="C3" s="64" t="s">
        <v>177</v>
      </c>
      <c r="D3" s="64" t="s">
        <v>77</v>
      </c>
      <c r="E3" s="64" t="s">
        <v>80</v>
      </c>
      <c r="F3" s="65" t="s">
        <v>170</v>
      </c>
      <c r="G3" s="65" t="s">
        <v>78</v>
      </c>
    </row>
    <row r="4" spans="1:7">
      <c r="A4" s="108" t="s">
        <v>172</v>
      </c>
      <c r="B4" s="109"/>
      <c r="C4" s="109"/>
      <c r="D4" s="109"/>
      <c r="E4" s="109"/>
      <c r="F4" s="109"/>
      <c r="G4" s="110"/>
    </row>
    <row r="5" spans="1:7" ht="34.5">
      <c r="A5" s="66">
        <v>1020000</v>
      </c>
      <c r="B5" s="67" t="s">
        <v>174</v>
      </c>
      <c r="C5" s="68"/>
      <c r="D5" s="69">
        <v>22000</v>
      </c>
      <c r="E5" s="66"/>
      <c r="F5" s="70"/>
      <c r="G5" s="71"/>
    </row>
    <row r="6" spans="1:7" ht="34.5">
      <c r="A6" s="66">
        <v>1050000</v>
      </c>
      <c r="B6" s="72" t="s">
        <v>175</v>
      </c>
      <c r="C6" s="69">
        <v>-248343.53081</v>
      </c>
      <c r="D6" s="69">
        <v>41462.00331</v>
      </c>
      <c r="E6" s="69">
        <v>-80461</v>
      </c>
      <c r="F6" s="73">
        <f t="shared" ref="F6:F8" si="0">E6/D6*100</f>
        <v>-194.0596053654601</v>
      </c>
      <c r="G6" s="71">
        <f>E6*100/C6-100</f>
        <v>-67.600927740067348</v>
      </c>
    </row>
    <row r="7" spans="1:7" ht="45.75">
      <c r="A7" s="66">
        <v>1060000</v>
      </c>
      <c r="B7" s="72" t="s">
        <v>176</v>
      </c>
      <c r="C7" s="69">
        <v>207778.54829000001</v>
      </c>
      <c r="D7" s="69"/>
      <c r="E7" s="69">
        <v>90438.2</v>
      </c>
      <c r="F7" s="73"/>
      <c r="G7" s="71">
        <f>E7*100/C7-100</f>
        <v>-56.473754993333628</v>
      </c>
    </row>
    <row r="8" spans="1:7">
      <c r="A8" s="111"/>
      <c r="B8" s="111"/>
      <c r="C8" s="74">
        <f t="shared" ref="C8:E8" si="1">C5+C6+C7</f>
        <v>-40564.98251999999</v>
      </c>
      <c r="D8" s="74">
        <f t="shared" si="1"/>
        <v>63462.00331</v>
      </c>
      <c r="E8" s="74">
        <f t="shared" si="1"/>
        <v>9977.1999999999971</v>
      </c>
      <c r="F8" s="70">
        <f t="shared" si="0"/>
        <v>15.721533326427222</v>
      </c>
      <c r="G8" s="75">
        <f t="shared" ref="G8" si="2">E8*100/C8-100</f>
        <v>-124.59559792754965</v>
      </c>
    </row>
    <row r="9" spans="1:7">
      <c r="A9" s="115"/>
      <c r="B9" s="115"/>
      <c r="C9" s="115"/>
    </row>
    <row r="10" spans="1:7">
      <c r="A10" s="115" t="s">
        <v>343</v>
      </c>
      <c r="B10" s="115"/>
      <c r="C10" s="115"/>
    </row>
    <row r="11" spans="1:7">
      <c r="A11" s="115"/>
      <c r="B11" s="115"/>
      <c r="C11" s="115"/>
    </row>
    <row r="12" spans="1:7">
      <c r="A12" s="115"/>
      <c r="B12" s="115"/>
      <c r="C12" s="115"/>
    </row>
    <row r="13" spans="1:7">
      <c r="A13" s="115"/>
      <c r="B13" s="115"/>
      <c r="C13" s="115"/>
    </row>
  </sheetData>
  <mergeCells count="3">
    <mergeCell ref="A1:G1"/>
    <mergeCell ref="A4:G4"/>
    <mergeCell ref="A8:B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9.2021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Безвозмездные план-факт&lt;/VariantName&gt;&#10;  &lt;VariantLink&gt;5614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26954C0-883B-4607-B8AE-7FD43407FB4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cp:lastPrinted>2021-10-12T09:06:36Z</cp:lastPrinted>
  <dcterms:created xsi:type="dcterms:W3CDTF">2021-10-12T08:00:38Z</dcterms:created>
  <dcterms:modified xsi:type="dcterms:W3CDTF">2021-10-25T09:37:49Z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Безвозмездные план-факт(2).xlsx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21.1.1422.213298096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